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ccfp\AppData\Local\Temp\claude\C--Users-eccfp-Desktop-web-enekocid-web\4482a749-3ffb-4aa2-8517-e6be43656e5d\scratchpad\excel_out\"/>
    </mc:Choice>
  </mc:AlternateContent>
  <xr:revisionPtr revIDLastSave="0" documentId="13_ncr:1_{CA4B1367-6E1E-4489-9B29-B6241CBC2D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0_Guia" sheetId="1" r:id="rId1"/>
    <sheet name="Panel" sheetId="2" r:id="rId2"/>
    <sheet name="01_Empresa" sheetId="3" r:id="rId3"/>
    <sheet name="01_Ejemplo_Empresa" sheetId="4" r:id="rId4"/>
    <sheet name="02_Comite" sheetId="5" r:id="rId5"/>
    <sheet name="02_Ejemplo_Comite" sheetId="6" r:id="rId6"/>
    <sheet name="03_Reglas" sheetId="7" r:id="rId7"/>
    <sheet name="03_Ejemplo_Reglas" sheetId="8" r:id="rId8"/>
    <sheet name="04_Inventario" sheetId="9" r:id="rId9"/>
    <sheet name="04_Ejemplo_Inventario" sheetId="10" r:id="rId10"/>
    <sheet name="05_Datos_Riesgos" sheetId="11" r:id="rId11"/>
    <sheet name="05_Ejemplo_Datos" sheetId="12" r:id="rId12"/>
    <sheet name="06_Priorizacion" sheetId="13" r:id="rId13"/>
    <sheet name="06_Ejemplo_Priorizacion" sheetId="14" r:id="rId14"/>
    <sheet name="07_Proceso" sheetId="15" r:id="rId15"/>
    <sheet name="07_Ejemplo_Proceso" sheetId="16" r:id="rId16"/>
    <sheet name="08_Workflow" sheetId="17" r:id="rId17"/>
    <sheet name="08_Ejemplo_Workflow" sheetId="18" r:id="rId18"/>
    <sheet name="09_Piloto" sheetId="19" r:id="rId19"/>
    <sheet name="09_Ejemplo_Piloto" sheetId="20" r:id="rId20"/>
    <sheet name="10_Roadmap_90d" sheetId="21" r:id="rId21"/>
    <sheet name="10_Ejemplo_Roadmap" sheetId="22" r:id="rId22"/>
  </sheets>
  <definedNames>
    <definedName name="_xlnm._FilterDatabase" localSheetId="13" hidden="1">'06_Ejemplo_Priorizacion'!$A$5:$AM$25</definedName>
    <definedName name="_xlnm._FilterDatabase" localSheetId="12" hidden="1">'06_Priorizacion'!$A$5:$AM$25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25" i="14" l="1"/>
  <c r="AH25" i="14"/>
  <c r="AG25" i="14"/>
  <c r="AF25" i="14"/>
  <c r="AE25" i="14"/>
  <c r="AD25" i="14"/>
  <c r="AC25" i="14"/>
  <c r="AA25" i="14"/>
  <c r="H25" i="14"/>
  <c r="AN24" i="14"/>
  <c r="AH24" i="14"/>
  <c r="AG24" i="14"/>
  <c r="AF24" i="14"/>
  <c r="AE24" i="14"/>
  <c r="AD24" i="14"/>
  <c r="AC24" i="14"/>
  <c r="AA24" i="14"/>
  <c r="H24" i="14"/>
  <c r="AN23" i="14"/>
  <c r="AH23" i="14"/>
  <c r="AG23" i="14"/>
  <c r="AF23" i="14"/>
  <c r="AE23" i="14"/>
  <c r="AD23" i="14"/>
  <c r="AC23" i="14"/>
  <c r="AA23" i="14"/>
  <c r="H23" i="14"/>
  <c r="AN22" i="14"/>
  <c r="AH22" i="14"/>
  <c r="AG22" i="14"/>
  <c r="AF22" i="14"/>
  <c r="AE22" i="14"/>
  <c r="AD22" i="14"/>
  <c r="AC22" i="14"/>
  <c r="AA22" i="14"/>
  <c r="H22" i="14"/>
  <c r="AN21" i="14"/>
  <c r="AH21" i="14"/>
  <c r="AG21" i="14"/>
  <c r="AF21" i="14"/>
  <c r="AE21" i="14"/>
  <c r="AD21" i="14"/>
  <c r="AC21" i="14"/>
  <c r="AA21" i="14"/>
  <c r="H21" i="14"/>
  <c r="AN20" i="14"/>
  <c r="AH20" i="14"/>
  <c r="AG20" i="14"/>
  <c r="AF20" i="14"/>
  <c r="AE20" i="14"/>
  <c r="AD20" i="14"/>
  <c r="AC20" i="14"/>
  <c r="AA20" i="14"/>
  <c r="H20" i="14"/>
  <c r="AN19" i="14"/>
  <c r="AH19" i="14"/>
  <c r="AG19" i="14"/>
  <c r="AF19" i="14"/>
  <c r="AE19" i="14"/>
  <c r="AD19" i="14"/>
  <c r="AC19" i="14"/>
  <c r="AA19" i="14"/>
  <c r="H19" i="14"/>
  <c r="AN18" i="14"/>
  <c r="AH18" i="14"/>
  <c r="AG18" i="14"/>
  <c r="AF18" i="14"/>
  <c r="AE18" i="14"/>
  <c r="AD18" i="14"/>
  <c r="AC18" i="14"/>
  <c r="AA18" i="14"/>
  <c r="H18" i="14"/>
  <c r="AN17" i="14"/>
  <c r="AH17" i="14"/>
  <c r="AG17" i="14"/>
  <c r="AF17" i="14"/>
  <c r="AE17" i="14"/>
  <c r="AD17" i="14"/>
  <c r="AC17" i="14"/>
  <c r="AA17" i="14"/>
  <c r="H17" i="14"/>
  <c r="AN16" i="14"/>
  <c r="AH16" i="14"/>
  <c r="AG16" i="14"/>
  <c r="AF16" i="14"/>
  <c r="AE16" i="14"/>
  <c r="AD16" i="14"/>
  <c r="AC16" i="14"/>
  <c r="AA16" i="14"/>
  <c r="H16" i="14"/>
  <c r="AN15" i="14"/>
  <c r="AH15" i="14"/>
  <c r="AG15" i="14"/>
  <c r="AF15" i="14"/>
  <c r="AE15" i="14"/>
  <c r="AD15" i="14"/>
  <c r="AC15" i="14"/>
  <c r="AA15" i="14"/>
  <c r="H15" i="14"/>
  <c r="AN14" i="14"/>
  <c r="AH14" i="14"/>
  <c r="AG14" i="14"/>
  <c r="AF14" i="14"/>
  <c r="AE14" i="14"/>
  <c r="AD14" i="14"/>
  <c r="AC14" i="14"/>
  <c r="AA14" i="14"/>
  <c r="H14" i="14"/>
  <c r="AN13" i="14"/>
  <c r="AH13" i="14"/>
  <c r="AG13" i="14"/>
  <c r="AF13" i="14"/>
  <c r="AE13" i="14"/>
  <c r="AD13" i="14"/>
  <c r="AC13" i="14"/>
  <c r="AA13" i="14"/>
  <c r="H13" i="14"/>
  <c r="AN12" i="14"/>
  <c r="AH12" i="14"/>
  <c r="AG12" i="14"/>
  <c r="AF12" i="14"/>
  <c r="AE12" i="14"/>
  <c r="AD12" i="14"/>
  <c r="AC12" i="14"/>
  <c r="AA12" i="14"/>
  <c r="H12" i="14"/>
  <c r="AN11" i="14"/>
  <c r="AH11" i="14"/>
  <c r="AG11" i="14"/>
  <c r="AF11" i="14"/>
  <c r="AE11" i="14"/>
  <c r="AD11" i="14"/>
  <c r="AC11" i="14"/>
  <c r="AA11" i="14"/>
  <c r="H11" i="14"/>
  <c r="AN10" i="14"/>
  <c r="AH10" i="14"/>
  <c r="AG10" i="14"/>
  <c r="AF10" i="14"/>
  <c r="AE10" i="14"/>
  <c r="AD10" i="14"/>
  <c r="AC10" i="14"/>
  <c r="AA10" i="14"/>
  <c r="H10" i="14"/>
  <c r="AN9" i="14"/>
  <c r="AH9" i="14"/>
  <c r="AG9" i="14"/>
  <c r="AF9" i="14"/>
  <c r="AE9" i="14"/>
  <c r="AD9" i="14"/>
  <c r="AC9" i="14"/>
  <c r="AA9" i="14"/>
  <c r="H9" i="14"/>
  <c r="AF8" i="14"/>
  <c r="AG8" i="14" s="1"/>
  <c r="AE8" i="14"/>
  <c r="H8" i="14"/>
  <c r="AA8" i="14" s="1"/>
  <c r="AF7" i="14"/>
  <c r="AE7" i="14"/>
  <c r="H7" i="14"/>
  <c r="AA7" i="14" s="1"/>
  <c r="AF6" i="14"/>
  <c r="AE6" i="14"/>
  <c r="H6" i="14"/>
  <c r="AA6" i="14" s="1"/>
  <c r="AN25" i="13"/>
  <c r="AH25" i="13"/>
  <c r="AG25" i="13"/>
  <c r="AF25" i="13"/>
  <c r="AE25" i="13"/>
  <c r="AD25" i="13"/>
  <c r="AC25" i="13"/>
  <c r="AA25" i="13"/>
  <c r="H25" i="13"/>
  <c r="AN24" i="13"/>
  <c r="AH24" i="13"/>
  <c r="AG24" i="13"/>
  <c r="AF24" i="13"/>
  <c r="AE24" i="13"/>
  <c r="AD24" i="13"/>
  <c r="AC24" i="13"/>
  <c r="AA24" i="13"/>
  <c r="H24" i="13"/>
  <c r="AN23" i="13"/>
  <c r="AH23" i="13"/>
  <c r="AG23" i="13"/>
  <c r="AF23" i="13"/>
  <c r="AE23" i="13"/>
  <c r="AD23" i="13"/>
  <c r="AC23" i="13"/>
  <c r="AA23" i="13"/>
  <c r="H23" i="13"/>
  <c r="AN22" i="13"/>
  <c r="AH22" i="13"/>
  <c r="AG22" i="13"/>
  <c r="AF22" i="13"/>
  <c r="AE22" i="13"/>
  <c r="AD22" i="13"/>
  <c r="AC22" i="13"/>
  <c r="AA22" i="13"/>
  <c r="H22" i="13"/>
  <c r="AN21" i="13"/>
  <c r="AH21" i="13"/>
  <c r="AG21" i="13"/>
  <c r="AF21" i="13"/>
  <c r="AE21" i="13"/>
  <c r="AD21" i="13"/>
  <c r="AC21" i="13"/>
  <c r="AA21" i="13"/>
  <c r="H21" i="13"/>
  <c r="AN20" i="13"/>
  <c r="AH20" i="13"/>
  <c r="AG20" i="13"/>
  <c r="AF20" i="13"/>
  <c r="AE20" i="13"/>
  <c r="AD20" i="13"/>
  <c r="AC20" i="13"/>
  <c r="AA20" i="13"/>
  <c r="H20" i="13"/>
  <c r="AN19" i="13"/>
  <c r="AH19" i="13"/>
  <c r="AG19" i="13"/>
  <c r="AF19" i="13"/>
  <c r="AE19" i="13"/>
  <c r="AD19" i="13"/>
  <c r="AC19" i="13"/>
  <c r="AA19" i="13"/>
  <c r="H19" i="13"/>
  <c r="AN18" i="13"/>
  <c r="AH18" i="13"/>
  <c r="AG18" i="13"/>
  <c r="AF18" i="13"/>
  <c r="AE18" i="13"/>
  <c r="AD18" i="13"/>
  <c r="AC18" i="13"/>
  <c r="AA18" i="13"/>
  <c r="H18" i="13"/>
  <c r="AN17" i="13"/>
  <c r="AH17" i="13"/>
  <c r="AG17" i="13"/>
  <c r="AF17" i="13"/>
  <c r="AE17" i="13"/>
  <c r="AD17" i="13"/>
  <c r="AC17" i="13"/>
  <c r="AA17" i="13"/>
  <c r="H17" i="13"/>
  <c r="AN16" i="13"/>
  <c r="AH16" i="13"/>
  <c r="AG16" i="13"/>
  <c r="AF16" i="13"/>
  <c r="AE16" i="13"/>
  <c r="AD16" i="13"/>
  <c r="AC16" i="13"/>
  <c r="AA16" i="13"/>
  <c r="H16" i="13"/>
  <c r="AN15" i="13"/>
  <c r="AH15" i="13"/>
  <c r="AG15" i="13"/>
  <c r="AF15" i="13"/>
  <c r="AE15" i="13"/>
  <c r="AD15" i="13"/>
  <c r="AC15" i="13"/>
  <c r="AA15" i="13"/>
  <c r="H15" i="13"/>
  <c r="AN14" i="13"/>
  <c r="AH14" i="13"/>
  <c r="AG14" i="13"/>
  <c r="AF14" i="13"/>
  <c r="AE14" i="13"/>
  <c r="AD14" i="13"/>
  <c r="AC14" i="13"/>
  <c r="AA14" i="13"/>
  <c r="H14" i="13"/>
  <c r="AN13" i="13"/>
  <c r="AH13" i="13"/>
  <c r="AG13" i="13"/>
  <c r="AF13" i="13"/>
  <c r="AE13" i="13"/>
  <c r="AD13" i="13"/>
  <c r="AC13" i="13"/>
  <c r="AA13" i="13"/>
  <c r="H13" i="13"/>
  <c r="AN12" i="13"/>
  <c r="AH12" i="13"/>
  <c r="AG12" i="13"/>
  <c r="AF12" i="13"/>
  <c r="AE12" i="13"/>
  <c r="AD12" i="13"/>
  <c r="AC12" i="13"/>
  <c r="AA12" i="13"/>
  <c r="H12" i="13"/>
  <c r="AN11" i="13"/>
  <c r="AH11" i="13"/>
  <c r="AG11" i="13"/>
  <c r="AF11" i="13"/>
  <c r="AE11" i="13"/>
  <c r="AD11" i="13"/>
  <c r="AC11" i="13"/>
  <c r="AA11" i="13"/>
  <c r="H11" i="13"/>
  <c r="AN10" i="13"/>
  <c r="AH10" i="13"/>
  <c r="AG10" i="13"/>
  <c r="AF10" i="13"/>
  <c r="AE10" i="13"/>
  <c r="AD10" i="13"/>
  <c r="AC10" i="13"/>
  <c r="AA10" i="13"/>
  <c r="H10" i="13"/>
  <c r="AN9" i="13"/>
  <c r="AH9" i="13"/>
  <c r="AG9" i="13"/>
  <c r="AF9" i="13"/>
  <c r="AE9" i="13"/>
  <c r="AD9" i="13"/>
  <c r="AC9" i="13"/>
  <c r="AA9" i="13"/>
  <c r="H9" i="13"/>
  <c r="AN8" i="13"/>
  <c r="AH8" i="13"/>
  <c r="AG8" i="13"/>
  <c r="AF8" i="13"/>
  <c r="AE8" i="13"/>
  <c r="AD8" i="13"/>
  <c r="AC8" i="13"/>
  <c r="AA8" i="13"/>
  <c r="H8" i="13"/>
  <c r="AN7" i="13"/>
  <c r="AH7" i="13"/>
  <c r="AG7" i="13"/>
  <c r="AF7" i="13"/>
  <c r="AE7" i="13"/>
  <c r="AD7" i="13"/>
  <c r="AC7" i="13"/>
  <c r="AA7" i="13"/>
  <c r="H7" i="13"/>
  <c r="AN6" i="13"/>
  <c r="AH6" i="13"/>
  <c r="AG6" i="13"/>
  <c r="AF6" i="13"/>
  <c r="AE6" i="13"/>
  <c r="AD6" i="13"/>
  <c r="AC6" i="13"/>
  <c r="AA6" i="13"/>
  <c r="H6" i="13"/>
  <c r="G32" i="2"/>
  <c r="F32" i="2"/>
  <c r="E32" i="2"/>
  <c r="D32" i="2"/>
  <c r="C32" i="2"/>
  <c r="B32" i="2"/>
  <c r="G31" i="2"/>
  <c r="F31" i="2"/>
  <c r="E31" i="2"/>
  <c r="D23" i="2"/>
  <c r="D24" i="2" s="1"/>
  <c r="D15" i="2"/>
  <c r="D14" i="2"/>
  <c r="H15" i="1" s="1"/>
  <c r="D13" i="2"/>
  <c r="H14" i="1" s="1"/>
  <c r="D12" i="2"/>
  <c r="H13" i="1" s="1"/>
  <c r="D11" i="2"/>
  <c r="H12" i="1" s="1"/>
  <c r="D10" i="2"/>
  <c r="H11" i="1" s="1"/>
  <c r="D9" i="2"/>
  <c r="H10" i="1" s="1"/>
  <c r="D8" i="2"/>
  <c r="D7" i="2"/>
  <c r="H8" i="1" s="1"/>
  <c r="D6" i="2"/>
  <c r="D17" i="1"/>
  <c r="H16" i="1"/>
  <c r="H9" i="1"/>
  <c r="AG7" i="14" l="1"/>
  <c r="AG6" i="14"/>
  <c r="D31" i="2"/>
  <c r="C31" i="2"/>
  <c r="B31" i="2"/>
  <c r="G30" i="2"/>
  <c r="F30" i="2"/>
  <c r="E30" i="2"/>
  <c r="D30" i="2"/>
  <c r="C30" i="2"/>
  <c r="B30" i="2"/>
  <c r="D25" i="2"/>
  <c r="H7" i="1"/>
  <c r="AN8" i="14"/>
  <c r="AH8" i="14"/>
  <c r="AC8" i="14"/>
  <c r="AD8" i="14"/>
  <c r="AH7" i="14"/>
  <c r="AN7" i="14"/>
  <c r="AC7" i="14"/>
  <c r="AD7" i="14"/>
  <c r="AH6" i="14"/>
  <c r="AN6" i="14"/>
  <c r="AD6" i="14"/>
  <c r="AC6" i="14"/>
</calcChain>
</file>

<file path=xl/sharedStrings.xml><?xml version="1.0" encoding="utf-8"?>
<sst xmlns="http://schemas.openxmlformats.org/spreadsheetml/2006/main" count="1375" uniqueCount="760">
  <si>
    <t>Cuaderno de estrategia de automatización e IA</t>
  </si>
  <si>
    <t>Diez pasos para pasar del uso disperso de la IA a un primer piloto gobernado y medible en tu empresa.</t>
  </si>
  <si>
    <t>Creado por Eneko Cid · enekocid.com</t>
  </si>
  <si>
    <t>CÓMO UTILIZAR ESTE CUADERNO</t>
  </si>
  <si>
    <t>Paso</t>
  </si>
  <si>
    <t>Pestaña (haz clic)</t>
  </si>
  <si>
    <t>Qué consigues</t>
  </si>
  <si>
    <t>Tiempo (min)</t>
  </si>
  <si>
    <t>Fase</t>
  </si>
  <si>
    <t>Resultado mínimo</t>
  </si>
  <si>
    <t>Ejemplo resuelto</t>
  </si>
  <si>
    <t>Avance</t>
  </si>
  <si>
    <t>01_Empresa</t>
  </si>
  <si>
    <t>Contexto de la empresa y autodiagnóstico de adopción de IA</t>
  </si>
  <si>
    <t>Punto de partida</t>
  </si>
  <si>
    <t>3 carencias y 1 objetivo</t>
  </si>
  <si>
    <t>01_Ejemplo_Empresa</t>
  </si>
  <si>
    <t>02_Comite</t>
  </si>
  <si>
    <t>Quién decide, con qué autoridad y cada cuánto se reúne</t>
  </si>
  <si>
    <t>Gobierno</t>
  </si>
  <si>
    <t>Comité preliminar</t>
  </si>
  <si>
    <t>02_Ejemplo_Comite</t>
  </si>
  <si>
    <t>03_Reglas</t>
  </si>
  <si>
    <t>Reglas mínimas: qué existe ya y qué falta</t>
  </si>
  <si>
    <t>10 reglas revisadas</t>
  </si>
  <si>
    <t>03_Ejemplo_Reglas</t>
  </si>
  <si>
    <t>04_Inventario</t>
  </si>
  <si>
    <t>Herramientas, cuentas y usos de IA actuales</t>
  </si>
  <si>
    <t>Visibilidad</t>
  </si>
  <si>
    <t>3 usos inventariados</t>
  </si>
  <si>
    <t>04_Ejemplo_Inventario</t>
  </si>
  <si>
    <t>05_Datos_Riesgos</t>
  </si>
  <si>
    <t>Clasificación de la información y filtro de riesgo (RGPD y Reglamento de IA)</t>
  </si>
  <si>
    <t>Datos y riesgo</t>
  </si>
  <si>
    <t>3 conjuntos clasificados</t>
  </si>
  <si>
    <t>05_Ejemplo_Datos</t>
  </si>
  <si>
    <t>06_Priorizacion</t>
  </si>
  <si>
    <t>Todas las ideas comparadas con los mismos criterios</t>
  </si>
  <si>
    <t>Oportunidades</t>
  </si>
  <si>
    <t>3 ideas puntuadas</t>
  </si>
  <si>
    <t>06_Ejemplo_Priorizacion</t>
  </si>
  <si>
    <t>07_Proceso</t>
  </si>
  <si>
    <t>Ficha del proceso elegido: alcance, responsable y métrica</t>
  </si>
  <si>
    <t>Ficha de proceso</t>
  </si>
  <si>
    <t>07_Ejemplo_Proceso</t>
  </si>
  <si>
    <t>08_Workflow</t>
  </si>
  <si>
    <t>Pasos del proceso y qué automatizar, asistir con IA o mantener humano</t>
  </si>
  <si>
    <t>Diseño</t>
  </si>
  <si>
    <t>Workflow mapeado</t>
  </si>
  <si>
    <t>08_Ejemplo_Workflow</t>
  </si>
  <si>
    <t>09_Piloto</t>
  </si>
  <si>
    <t>Alcance, controles, métricas y decisión de salida del piloto</t>
  </si>
  <si>
    <t>Ejecución</t>
  </si>
  <si>
    <t>Ficha de piloto</t>
  </si>
  <si>
    <t>09_Ejemplo_Piloto</t>
  </si>
  <si>
    <t>10_Roadmap_90d</t>
  </si>
  <si>
    <t>Acciones, responsables y evidencias para los próximos 90 días</t>
  </si>
  <si>
    <t>3 próximas acciones</t>
  </si>
  <si>
    <t>10_Ejemplo_Roadmap</t>
  </si>
  <si>
    <t>Total aproximado</t>
  </si>
  <si>
    <t>LEYENDA</t>
  </si>
  <si>
    <t>Entrada del participante</t>
  </si>
  <si>
    <t>Texto azul</t>
  </si>
  <si>
    <t>Ejemplo resuelto (MetalNova, empresa ficticia)</t>
  </si>
  <si>
    <t>Texto verde</t>
  </si>
  <si>
    <t>Fórmula / cálculo</t>
  </si>
  <si>
    <t>Texto negro</t>
  </si>
  <si>
    <t>Revisión / atención</t>
  </si>
  <si>
    <t>Fondo amarillo</t>
  </si>
  <si>
    <t>Consejo: no hace falta completarlo de una vez. Haz un paso por sesión de trabajo, abre el ejemplo resuelto si dudas y vuelve al Panel para ver qué falta. Un borrador útil vale más que una celda perfecta.</t>
  </si>
  <si>
    <t>El orden va de lo general a lo concreto: primero entender cómo se usa hoy la IA, quién decide, qué reglas y qué datos hay; después comparar las oportunidades, elegir una y diseñar un piloto pequeño y medible.</t>
  </si>
  <si>
    <t>¿Quieres revisar tu cuaderno con un experto? Escríbeme en enekocid.com/diagnostico-automatizacion/</t>
  </si>
  <si>
    <t>Panel del cuaderno</t>
  </si>
  <si>
    <t>El avance se calcula solo a medida que rellenas cada práctica. Completa responsable, próxima acción y fecha.</t>
  </si>
  <si>
    <t>Resultado esperado</t>
  </si>
  <si>
    <t>Pestaña</t>
  </si>
  <si>
    <t>Responsable</t>
  </si>
  <si>
    <t>Próxima acción</t>
  </si>
  <si>
    <t>Fecha</t>
  </si>
  <si>
    <t>Notas</t>
  </si>
  <si>
    <t>1</t>
  </si>
  <si>
    <t>Diagnóstico inicial y objetivo</t>
  </si>
  <si>
    <t>2</t>
  </si>
  <si>
    <t>3</t>
  </si>
  <si>
    <t>Reglas mínimas</t>
  </si>
  <si>
    <t>4</t>
  </si>
  <si>
    <t>Inventario actual</t>
  </si>
  <si>
    <t>5</t>
  </si>
  <si>
    <t>Datos y riesgos</t>
  </si>
  <si>
    <t>6</t>
  </si>
  <si>
    <t>Oportunidades priorizadas</t>
  </si>
  <si>
    <t>7</t>
  </si>
  <si>
    <t>Proceso elegido</t>
  </si>
  <si>
    <t>8</t>
  </si>
  <si>
    <t>9</t>
  </si>
  <si>
    <t>Piloto definido</t>
  </si>
  <si>
    <t>10</t>
  </si>
  <si>
    <t>Hoja de ruta de 90 días</t>
  </si>
  <si>
    <t>Al terminar el cuaderno deberías poder señalar: un proceso, un responsable, un dato sensible, un riesgo, una métrica y un próximo paso.</t>
  </si>
  <si>
    <t>INDICADORES</t>
  </si>
  <si>
    <t>Madurez de partida (práctica 1)</t>
  </si>
  <si>
    <t>Sí = 2 puntos, Parcial = 1, No o No lo sé = 0, sobre las preguntas respondidas.</t>
  </si>
  <si>
    <t>Nivel</t>
  </si>
  <si>
    <t>Avance total del cuaderno</t>
  </si>
  <si>
    <t>Coste medio por hora del equipo (€)</t>
  </si>
  <si>
    <t>Cámbialo por el vuestro: la priorización lo usa para calcular el ahorro mensual.</t>
  </si>
  <si>
    <t>LAS 3 MEJORES OPORTUNIDADES (práctica 6)</t>
  </si>
  <si>
    <t>#</t>
  </si>
  <si>
    <t>Oportunidad</t>
  </si>
  <si>
    <t>Área</t>
  </si>
  <si>
    <t>Puntuación</t>
  </si>
  <si>
    <t>Prioridad</t>
  </si>
  <si>
    <t>Horas al mes</t>
  </si>
  <si>
    <t>Ahorro €/mes</t>
  </si>
  <si>
    <t>¿Quieres revisarlo con un experto? enekocid.com/diagnostico-automatizacion/</t>
  </si>
  <si>
    <t>Práctica 1 · Mi empresa y diagnóstico inicial</t>
  </si>
  <si>
    <t>Describe la empresa y realiza un autodiagnóstico general sobre adopción de IA, automatización, formación, datos y gobierno.</t>
  </si>
  <si>
    <t>Tiempo orientativo: 20 min</t>
  </si>
  <si>
    <t>Ver el ejemplo →</t>
  </si>
  <si>
    <t>Panel</t>
  </si>
  <si>
    <t>Siguiente paso →</t>
  </si>
  <si>
    <t>A. CONTEXTO GENERAL DE LA EMPRESA</t>
  </si>
  <si>
    <t>Nombre de la empresa</t>
  </si>
  <si>
    <t>Actividad / sector</t>
  </si>
  <si>
    <t>N.º aproximado de personas</t>
  </si>
  <si>
    <t>Centros / ubicaciones</t>
  </si>
  <si>
    <t>Áreas principales</t>
  </si>
  <si>
    <t>Clientes o mercado principal</t>
  </si>
  <si>
    <t>Herramientas digitales actuales</t>
  </si>
  <si>
    <t>Sistemas de negocio (ERP, CRM, producción, etc.)</t>
  </si>
  <si>
    <t>Objetivos empresariales para los próximos 12 meses</t>
  </si>
  <si>
    <t>B. AUTODIAGNÓSTICO GENERAL DE IA Y AUTOMATIZACIÓN</t>
  </si>
  <si>
    <t>Aspecto</t>
  </si>
  <si>
    <t>Pregunta de diagnóstico</t>
  </si>
  <si>
    <t>Respuesta</t>
  </si>
  <si>
    <t>Evidencia / ejemplo</t>
  </si>
  <si>
    <t>Riesgo o carencia</t>
  </si>
  <si>
    <t>Uso de IA</t>
  </si>
  <si>
    <t>¿Se utiliza actualmente IA en la empresa?</t>
  </si>
  <si>
    <t>¿Sabemos qué herramientas de IA y automatizaciones utiliza realmente el personal?</t>
  </si>
  <si>
    <t>Autorización</t>
  </si>
  <si>
    <t>¿Existe una lista de herramientas autorizadas, limitadas o no permitidas?</t>
  </si>
  <si>
    <t>Finalidad</t>
  </si>
  <si>
    <t>¿Los usos de IA están ligados a objetivos empresariales o son pruebas aisladas?</t>
  </si>
  <si>
    <t>Formación</t>
  </si>
  <si>
    <t>¿Las personas usuarias han recibido formación adaptada a su trabajo y responsabilidad?</t>
  </si>
  <si>
    <t>Datos</t>
  </si>
  <si>
    <t>¿La empresa clasifica la información y sabe qué datos pueden utilizarse con IA?</t>
  </si>
  <si>
    <t>Permisos</t>
  </si>
  <si>
    <t>¿Los accesos a SharePoint, OneDrive, correo y otros sistemas están revisados?</t>
  </si>
  <si>
    <t>¿Existe un grupo o responsable que decida prioridades, límites y pilotos?</t>
  </si>
  <si>
    <t>Procesos</t>
  </si>
  <si>
    <t>¿Los procesos principales tienen propietarios, pasos y criterios suficientemente claros?</t>
  </si>
  <si>
    <t>Medición</t>
  </si>
  <si>
    <t>¿Se mide tiempo, errores, calidad o adopción antes y después de las iniciativas?</t>
  </si>
  <si>
    <t>Incidentes</t>
  </si>
  <si>
    <t>¿Existe un canal para informar de errores, filtraciones o comportamientos inesperados?</t>
  </si>
  <si>
    <t>Mantenimiento</t>
  </si>
  <si>
    <t>¿Está claro quién mantiene prompts, agentes, automatizaciones, conexiones y documentación?</t>
  </si>
  <si>
    <t>C. LECTURA RÁPIDA DEL PUNTO DE PARTIDA</t>
  </si>
  <si>
    <t>Fortalezas actuales</t>
  </si>
  <si>
    <t>Principales carencias</t>
  </si>
  <si>
    <t>Riesgo más urgente</t>
  </si>
  <si>
    <t>Objetivo general de la estrategia</t>
  </si>
  <si>
    <t>Primer paso recomendado</t>
  </si>
  <si>
    <t>Resultado mínimo de la práctica: una fotografía general de la empresa, tres carencias prioritarias y un primer objetivo para ordenar la adopción de IA y automatización.</t>
  </si>
  <si>
    <t>Ejemplo 1 · Diagnóstico inicial de MetalNova</t>
  </si>
  <si>
    <t>Ejemplo resuelto: visión general antes de analizar procesos concretos. MetalNova es una empresa ficticia.</t>
  </si>
  <si>
    <t>← Volver a la práctica</t>
  </si>
  <si>
    <t>MetalNova Industrial</t>
  </si>
  <si>
    <t>Mecanizado y pequeños conjuntos bajo pedido</t>
  </si>
  <si>
    <t>45 personas</t>
  </si>
  <si>
    <t>2 centros</t>
  </si>
  <si>
    <t>Dirección, comercial, oficina técnica, compras, producción, administración y calidad</t>
  </si>
  <si>
    <t>Empresas industriales B2B</t>
  </si>
  <si>
    <t>Outlook, Teams, SharePoint, Excel, Power Automate, Copilot y Cowork</t>
  </si>
  <si>
    <t>ERP industrial sin integración completa con Microsoft 365</t>
  </si>
  <si>
    <t>Reducir plazos de respuesta; mejorar trazabilidad; estandarizar procesos; aprovechar mejor Microsoft 365</t>
  </si>
  <si>
    <t>Parcial</t>
  </si>
  <si>
    <t>Algunas personas usan Copilot y existen flujos aislados</t>
  </si>
  <si>
    <t>Uso desigual y difícil de gobernar</t>
  </si>
  <si>
    <t>Inventariar usos</t>
  </si>
  <si>
    <t>Comité</t>
  </si>
  <si>
    <t>Alta</t>
  </si>
  <si>
    <t>No</t>
  </si>
  <si>
    <t>IA en la sombra</t>
  </si>
  <si>
    <t>Encuesta rápida por áreas</t>
  </si>
  <si>
    <t>IT + responsables</t>
  </si>
  <si>
    <t>Uso de cuentas personales o datos no autorizados</t>
  </si>
  <si>
    <t>Publicar catálogo mínimo</t>
  </si>
  <si>
    <t>Comité + IT</t>
  </si>
  <si>
    <t>Iniciativas sin retorno visible</t>
  </si>
  <si>
    <t>Vincular cada idea a problema y métrica</t>
  </si>
  <si>
    <t>Dirección + propietarios</t>
  </si>
  <si>
    <t>Media</t>
  </si>
  <si>
    <t>Formación puntual, no por perfiles</t>
  </si>
  <si>
    <t>Errores, dependencia y uso inseguro</t>
  </si>
  <si>
    <t>Diseñar formación por perfiles</t>
  </si>
  <si>
    <t>Comité + responsables</t>
  </si>
  <si>
    <t>No saber qué información puede tratarse</t>
  </si>
  <si>
    <t>Crear clasificación práctica</t>
  </si>
  <si>
    <t>Calidad / IT</t>
  </si>
  <si>
    <t>Permisos heredados de carpetas antiguas</t>
  </si>
  <si>
    <t>Copilot puede encontrar contenido excesivamente compartido</t>
  </si>
  <si>
    <t>Revisar sitios y grupos prioritarios</t>
  </si>
  <si>
    <t>IT</t>
  </si>
  <si>
    <t>Decisiones sin responsable común</t>
  </si>
  <si>
    <t>Crear comité IA + automatización</t>
  </si>
  <si>
    <t>Gerencia</t>
  </si>
  <si>
    <t>Cada área trabaja de forma diferente</t>
  </si>
  <si>
    <t>Automatizar procesos inconsistentes</t>
  </si>
  <si>
    <t>Elegir y documentar un proceso</t>
  </si>
  <si>
    <t>Propietarios de proceso</t>
  </si>
  <si>
    <t>No poder demostrar mejora</t>
  </si>
  <si>
    <t>Definir líneas base</t>
  </si>
  <si>
    <t>Propietario del piloto</t>
  </si>
  <si>
    <t>Errores que se repiten sin aprendizaje</t>
  </si>
  <si>
    <t>Crear canal de incidencias</t>
  </si>
  <si>
    <t>Los flujos dependen del proveedor IT</t>
  </si>
  <si>
    <t>Soluciones dependientes de una persona</t>
  </si>
  <si>
    <t>Asignar responsable funcional y técnico</t>
  </si>
  <si>
    <t>Microsoft 365 ya está disponible y existen personas interesadas</t>
  </si>
  <si>
    <t>No hay inventario, reglas comunes, clasificación ni medición</t>
  </si>
  <si>
    <t>Uso de información comercial en herramientas no controladas</t>
  </si>
  <si>
    <t>Pasar de pruebas aisladas a un primer piloto gobernado y medible</t>
  </si>
  <si>
    <t>Crear comité, aprobar reglas mínimas e inventariar usos actuales</t>
  </si>
  <si>
    <t>Práctica 2 · Crear el comité</t>
  </si>
  <si>
    <t>Define quién debe decidir, qué aporta y qué autoridad tiene.</t>
  </si>
  <si>
    <t>Tiempo orientativo: 15 min</t>
  </si>
  <si>
    <t>A. MIEMBROS DEL COMITÉ</t>
  </si>
  <si>
    <t>Papel</t>
  </si>
  <si>
    <t>Nombre / puesto</t>
  </si>
  <si>
    <t>Por qué participa</t>
  </si>
  <si>
    <t>Decisiones que puede tomar</t>
  </si>
  <si>
    <t>Conocimiento que aporta</t>
  </si>
  <si>
    <t>Suplente</t>
  </si>
  <si>
    <t>Observaciones</t>
  </si>
  <si>
    <t>Patrocinador / dirección</t>
  </si>
  <si>
    <t>Responsable tecnológico</t>
  </si>
  <si>
    <t>Propietario del proceso</t>
  </si>
  <si>
    <t>Datos / privacidad / calidad</t>
  </si>
  <si>
    <t>Usuario clave</t>
  </si>
  <si>
    <t>Otro perfil</t>
  </si>
  <si>
    <t>B. FUNCIONAMIENTO DEL COMITÉ</t>
  </si>
  <si>
    <t>Quién convoca</t>
  </si>
  <si>
    <t>Frecuencia</t>
  </si>
  <si>
    <t>Duración</t>
  </si>
  <si>
    <t>Dónde se registran las decisiones</t>
  </si>
  <si>
    <t>Quién aprueba pilotos</t>
  </si>
  <si>
    <t>Quién recibe incidencias</t>
  </si>
  <si>
    <t>Frecuencia de revisión del inventario</t>
  </si>
  <si>
    <t>C. AGENDA RECOMENDADA</t>
  </si>
  <si>
    <t>Nuevas ideas o cambios de alcance</t>
  </si>
  <si>
    <t>Incidencias, seguridad y datos</t>
  </si>
  <si>
    <t>Métricas de pilotos</t>
  </si>
  <si>
    <t>Cambios en proveedores o herramientas</t>
  </si>
  <si>
    <t>Decisiones: avanzar, ajustar, pausar o parar</t>
  </si>
  <si>
    <t>Ejemplo 2 · Comité de MetalNova</t>
  </si>
  <si>
    <t>Ejemplo resuelto. MetalNova es una empresa ficticia.</t>
  </si>
  <si>
    <t>Dirección</t>
  </si>
  <si>
    <t>Alinea la iniciativa con negocio</t>
  </si>
  <si>
    <t>Aprueba inversión y escalado</t>
  </si>
  <si>
    <t>Estrategia, clientes y capacidad</t>
  </si>
  <si>
    <t>Proveedor IT</t>
  </si>
  <si>
    <t>Tecnología</t>
  </si>
  <si>
    <t>Conoce permisos, seguridad e integración</t>
  </si>
  <si>
    <t>Valida arquitectura y riesgos técnicos</t>
  </si>
  <si>
    <t>Microsoft 365, identidad y soporte</t>
  </si>
  <si>
    <t>Responsable comercial</t>
  </si>
  <si>
    <t>Comercial</t>
  </si>
  <si>
    <t>Responde por el resultado del proceso</t>
  </si>
  <si>
    <t>Define alcance y acepta cambios</t>
  </si>
  <si>
    <t>Presupuestos y clientes</t>
  </si>
  <si>
    <t>Administración / calidad</t>
  </si>
  <si>
    <t>Administración</t>
  </si>
  <si>
    <t>Custodia políticas y evidencias</t>
  </si>
  <si>
    <t>Escala riesgos y aprueba controles</t>
  </si>
  <si>
    <t>Datos, documentación y compliance</t>
  </si>
  <si>
    <t>Mensual</t>
  </si>
  <si>
    <t>45 minutos</t>
  </si>
  <si>
    <t>Registro de decisiones en SharePoint</t>
  </si>
  <si>
    <t>Gerencia, con informe del comité</t>
  </si>
  <si>
    <t>Administración / calidad y proveedor IT</t>
  </si>
  <si>
    <t>Trimestral</t>
  </si>
  <si>
    <t>Práctica 3 · Definir reglas mínimas</t>
  </si>
  <si>
    <t>Marca qué existe, qué falta y quién debe actuar.</t>
  </si>
  <si>
    <t>Nº</t>
  </si>
  <si>
    <t>Regla / pregunta</t>
  </si>
  <si>
    <t>Estado</t>
  </si>
  <si>
    <t>Evidencia esperada</t>
  </si>
  <si>
    <t>Fecha objetivo</t>
  </si>
  <si>
    <t>Lista de herramientas autorizadas</t>
  </si>
  <si>
    <t>Criterios sobre qué datos pueden utilizarse</t>
  </si>
  <si>
    <t>Validación humana en decisiones críticas</t>
  </si>
  <si>
    <t>Canal de escalado para usos sensibles</t>
  </si>
  <si>
    <t>Responsable y métricas para cada piloto</t>
  </si>
  <si>
    <t>Aprobación para acciones externas</t>
  </si>
  <si>
    <t>Mecanismo para comunicar errores</t>
  </si>
  <si>
    <t>Revisión mínima de proveedores</t>
  </si>
  <si>
    <t>Control de cambios de finalidad</t>
  </si>
  <si>
    <t>Formación mínima para personas usuarias</t>
  </si>
  <si>
    <t>Ejemplo 3 · Reglas de MetalNova</t>
  </si>
  <si>
    <t>Completar catálogo corporativo</t>
  </si>
  <si>
    <t>Documento o registro verificable</t>
  </si>
  <si>
    <t>Pendiente</t>
  </si>
  <si>
    <t>Crear matriz de uso por clasificación</t>
  </si>
  <si>
    <t>Sí</t>
  </si>
  <si>
    <t>Responsables de proceso</t>
  </si>
  <si>
    <t>Mantener en todos los pilotos</t>
  </si>
  <si>
    <t>Definir canal y criterios</t>
  </si>
  <si>
    <t>Usar ficha estándar</t>
  </si>
  <si>
    <t>Responsable del proceso</t>
  </si>
  <si>
    <t>Documentar aprobaciones</t>
  </si>
  <si>
    <t>IT / calidad</t>
  </si>
  <si>
    <t>Crear formulario de incidencia</t>
  </si>
  <si>
    <t>Crear checklist de proveedor</t>
  </si>
  <si>
    <t>Añadir revisión al inventario</t>
  </si>
  <si>
    <t>Diseñar formación por perfil</t>
  </si>
  <si>
    <t>Práctica 4 · Inventario actual</t>
  </si>
  <si>
    <t>Registra como máximo tres usos: autorizado, dudoso y automatización existente.</t>
  </si>
  <si>
    <t>ID</t>
  </si>
  <si>
    <t>Herramienta / automatización</t>
  </si>
  <si>
    <t>Proveedor</t>
  </si>
  <si>
    <t>Cuenta</t>
  </si>
  <si>
    <t>Personas usuarias</t>
  </si>
  <si>
    <t>Proceso</t>
  </si>
  <si>
    <t>Datos utilizados</t>
  </si>
  <si>
    <t>Sistemas conectados</t>
  </si>
  <si>
    <t>Acciones que ejecuta</t>
  </si>
  <si>
    <t>Validación humana</t>
  </si>
  <si>
    <t>Autorizada</t>
  </si>
  <si>
    <t>Próxima revisión</t>
  </si>
  <si>
    <t>Ejemplo 4 · Inventario de MetalNova</t>
  </si>
  <si>
    <t>Ejemplo resuelto de herramientas y usos. MetalNova es una empresa ficticia.</t>
  </si>
  <si>
    <t>Microsoft 365 Copilot</t>
  </si>
  <si>
    <t>Microsoft</t>
  </si>
  <si>
    <t>Corporativa</t>
  </si>
  <si>
    <t>Resumir solicitudes y preparar borradores</t>
  </si>
  <si>
    <t>Presupuestos</t>
  </si>
  <si>
    <t>Correo y adjuntos autorizados</t>
  </si>
  <si>
    <t>Outlook / SharePoint</t>
  </si>
  <si>
    <t>Ninguna acción externa</t>
  </si>
  <si>
    <t>Dirección comercial</t>
  </si>
  <si>
    <t>Piloto</t>
  </si>
  <si>
    <t>Cuenta personal de IA</t>
  </si>
  <si>
    <t>Proveedor externo</t>
  </si>
  <si>
    <t>Personal</t>
  </si>
  <si>
    <t>Uso individual</t>
  </si>
  <si>
    <t>Redactar ofertas</t>
  </si>
  <si>
    <t>Datos de clientes y precios</t>
  </si>
  <si>
    <t>Ninguno</t>
  </si>
  <si>
    <t>Genera texto</t>
  </si>
  <si>
    <t>No definido</t>
  </si>
  <si>
    <t>Sin asignar</t>
  </si>
  <si>
    <t>Detectado</t>
  </si>
  <si>
    <t>Inmediata</t>
  </si>
  <si>
    <t>Flujo de Power Automate</t>
  </si>
  <si>
    <t>Guardar adjuntos</t>
  </si>
  <si>
    <t>Correos y archivos</t>
  </si>
  <si>
    <t>Crea carpeta y copia archivo</t>
  </si>
  <si>
    <t>En uso</t>
  </si>
  <si>
    <t>Semestral</t>
  </si>
  <si>
    <t>Práctica 5 · Datos y riesgos</t>
  </si>
  <si>
    <t>Clasifica datos y aplica un filtro inicial de AI Act, privacidad y autonomía.</t>
  </si>
  <si>
    <t>Tiempo orientativo: 25 min</t>
  </si>
  <si>
    <t>A. CLASIFICACIÓN DE INFORMACIÓN</t>
  </si>
  <si>
    <t>Información / conjunto</t>
  </si>
  <si>
    <t>Ejemplo</t>
  </si>
  <si>
    <t>Propietario</t>
  </si>
  <si>
    <t>Ubicación</t>
  </si>
  <si>
    <t>Clasificación</t>
  </si>
  <si>
    <t>Datos personales</t>
  </si>
  <si>
    <t>Herramienta aprobada</t>
  </si>
  <si>
    <t>¿Puede usarse con IA?</t>
  </si>
  <si>
    <t>Condiciones</t>
  </si>
  <si>
    <t>Validación</t>
  </si>
  <si>
    <t>Retención</t>
  </si>
  <si>
    <t>Acción necesaria</t>
  </si>
  <si>
    <t>B. FILTRO INICIAL DE RIESGO</t>
  </si>
  <si>
    <t>Pregunta</t>
  </si>
  <si>
    <t>Por qué importa</t>
  </si>
  <si>
    <t>Control propuesto</t>
  </si>
  <si>
    <t>Escalar</t>
  </si>
  <si>
    <t>Evidencia</t>
  </si>
  <si>
    <t>¿Utiliza inferencia de IA o solo reglas?</t>
  </si>
  <si>
    <t>¿Afecta a empleados, candidatos, clientes o proveedores?</t>
  </si>
  <si>
    <t>¿Evalúa o clasifica personas?</t>
  </si>
  <si>
    <t>¿Interviene en empleo o seguridad?</t>
  </si>
  <si>
    <t>¿Toma decisiones relevantes?</t>
  </si>
  <si>
    <t>¿Interactúa directamente con una persona?</t>
  </si>
  <si>
    <t>¿Debe informar de que interviene IA?</t>
  </si>
  <si>
    <t>¿Procesa datos personales o muy confidenciales?</t>
  </si>
  <si>
    <t>¿Puede ejecutar acciones externas?</t>
  </si>
  <si>
    <t>¿La acción es reversible?</t>
  </si>
  <si>
    <t>¿Existe revisión humana?</t>
  </si>
  <si>
    <t>¿Requiere revisión especializada?</t>
  </si>
  <si>
    <t>Ejemplo 5 · Datos y riesgos de MetalNova</t>
  </si>
  <si>
    <t>Catálogo comercial</t>
  </si>
  <si>
    <t>Servicios y certificaciones</t>
  </si>
  <si>
    <t>Marketing</t>
  </si>
  <si>
    <t>Web</t>
  </si>
  <si>
    <t>Pública</t>
  </si>
  <si>
    <t>Herramienta corporativa</t>
  </si>
  <si>
    <t>Revisión básica</t>
  </si>
  <si>
    <t>Ninguna</t>
  </si>
  <si>
    <t>Solicitudes de presupuesto</t>
  </si>
  <si>
    <t>Cliente, cantidades, material y plazo</t>
  </si>
  <si>
    <t>Confidencial</t>
  </si>
  <si>
    <t>Con condiciones</t>
  </si>
  <si>
    <t>Mínimo necesario y acceso por rol</t>
  </si>
  <si>
    <t>Revisión comercial</t>
  </si>
  <si>
    <t>Definir etiquetado</t>
  </si>
  <si>
    <t>Comercial / IT</t>
  </si>
  <si>
    <t>Planos críticos</t>
  </si>
  <si>
    <t>Diseño y tolerancias</t>
  </si>
  <si>
    <t>Oficina técnica</t>
  </si>
  <si>
    <t>SharePoint restringido</t>
  </si>
  <si>
    <t>Altamente confidencial</t>
  </si>
  <si>
    <t>Puede contener</t>
  </si>
  <si>
    <t>No inicialmente</t>
  </si>
  <si>
    <t>Autorización específica</t>
  </si>
  <si>
    <t>Revisión técnica y seguridad</t>
  </si>
  <si>
    <t>Excluir del piloto</t>
  </si>
  <si>
    <t>Credenciales ERP</t>
  </si>
  <si>
    <t>Usuario, contraseña, token</t>
  </si>
  <si>
    <t>Gestor de secretos</t>
  </si>
  <si>
    <t>No aplica</t>
  </si>
  <si>
    <t>Nunca introducir en prompts</t>
  </si>
  <si>
    <t>Excluir siempre</t>
  </si>
  <si>
    <t>IA para resumir y extraer</t>
  </si>
  <si>
    <t>Detectar impacto y controles</t>
  </si>
  <si>
    <t>Revisión humana / mínimo dato</t>
  </si>
  <si>
    <t>Sí, clientes y personal interno</t>
  </si>
  <si>
    <t>No en el primer piloto</t>
  </si>
  <si>
    <t>No en uso interno</t>
  </si>
  <si>
    <t>Sí, datos comerciales</t>
  </si>
  <si>
    <t>No, si se mantiene el alcance</t>
  </si>
  <si>
    <t>Práctica 6 · Priorización</t>
  </si>
  <si>
    <t>Apunta aquí todas las ideas de automatización e IA y puntúalas en azul. Las columnas grises se calculan solas. Después lleva la mejor a las prácticas 7 y 8.</t>
  </si>
  <si>
    <t>Tiempo orientativo: 30 min</t>
  </si>
  <si>
    <t>Proceso / oportunidad</t>
  </si>
  <si>
    <t>Volumen mensual</t>
  </si>
  <si>
    <t>Tiempo actual (min)</t>
  </si>
  <si>
    <t>Tiempo mensual (h)</t>
  </si>
  <si>
    <t>Dolor 1-5</t>
  </si>
  <si>
    <t>Impacto cliente/calidad 1-5</t>
  </si>
  <si>
    <t>Riesgo error actual 1-5</t>
  </si>
  <si>
    <t>Aporte humano 1-5</t>
  </si>
  <si>
    <t>Disponibilidad datos 1-5</t>
  </si>
  <si>
    <t>Calidad datos 1-5</t>
  </si>
  <si>
    <t>Claridad proceso 1-5</t>
  </si>
  <si>
    <t>Madurez equipo 1-5</t>
  </si>
  <si>
    <t>Facilidad técnica 1-5</t>
  </si>
  <si>
    <t>Dependencias 1-5</t>
  </si>
  <si>
    <t>Riesgo seguridad/RGPD 1-5</t>
  </si>
  <si>
    <t>Cambio requerido 1-5</t>
  </si>
  <si>
    <t>Impacto estratégico 1-5</t>
  </si>
  <si>
    <t>Urgencia 1-5</t>
  </si>
  <si>
    <t>Escalabilidad 1-5</t>
  </si>
  <si>
    <t>Ahorro esperado %</t>
  </si>
  <si>
    <t>Coste implantación €</t>
  </si>
  <si>
    <t>Mantenimiento €/mes</t>
  </si>
  <si>
    <t>Ahorro mensual €</t>
  </si>
  <si>
    <t>Ingresos adicionales €/mes</t>
  </si>
  <si>
    <t>Payback meses</t>
  </si>
  <si>
    <t>ROI 12 meses</t>
  </si>
  <si>
    <t>Complejidad (resta)</t>
  </si>
  <si>
    <t>Valor y viabilidad</t>
  </si>
  <si>
    <t>Puntuación total</t>
  </si>
  <si>
    <t>Prioridad sugerida</t>
  </si>
  <si>
    <t>Tipo solución</t>
  </si>
  <si>
    <t>Herramientas</t>
  </si>
  <si>
    <t>Próximo paso</t>
  </si>
  <si>
    <t>Orden (auxiliar)</t>
  </si>
  <si>
    <t>CRITERIO DE USO</t>
  </si>
  <si>
    <t>Empieza por procesos frecuentes, claros, con datos disponibles, bajo riesgo, poco cambio organizativo y retorno visible. La puntuación ayuda, pero no sustituye el criterio. Si un caso toca personas, datos sensibles o seguridad, trátalo como piloto controlado aunque puntúe alto.</t>
  </si>
  <si>
    <t>Ejemplo 6 · Priorización MetalNova</t>
  </si>
  <si>
    <t>Ejemplo resuelto con tres oportunidades (MetalNova es una empresa ficticia).</t>
  </si>
  <si>
    <t>Registro y trazabilidad de solicitudes</t>
  </si>
  <si>
    <t>Resp. Comercial</t>
  </si>
  <si>
    <t>Diaria</t>
  </si>
  <si>
    <t>Automatización simple</t>
  </si>
  <si>
    <t>Power Automate, SharePoint, Teams</t>
  </si>
  <si>
    <t>Idea</t>
  </si>
  <si>
    <t>Validar campos y línea base</t>
  </si>
  <si>
    <t>Datos ficticios</t>
  </si>
  <si>
    <t>Resumen y extracción con IA</t>
  </si>
  <si>
    <t>Automatización con IA</t>
  </si>
  <si>
    <t>Copilot, Power Automate</t>
  </si>
  <si>
    <t>Probar con documentos autorizados</t>
  </si>
  <si>
    <t>Generación y envío automático de oferta</t>
  </si>
  <si>
    <t>Proyecto avanzado</t>
  </si>
  <si>
    <t>Copilot, ERP, Power Automate</t>
  </si>
  <si>
    <t>Replantear alcance</t>
  </si>
  <si>
    <t>Práctica 7 · Elegir el proceso</t>
  </si>
  <si>
    <t>Define inicio, final, alcance, responsable y métrica antes de elegir herramientas.</t>
  </si>
  <si>
    <t>FICHA DEL PROCESO</t>
  </si>
  <si>
    <t>Nombre del proceso</t>
  </si>
  <si>
    <t>Evento que lo inicia</t>
  </si>
  <si>
    <t>Resultado / final del proceso</t>
  </si>
  <si>
    <t>Problema principal</t>
  </si>
  <si>
    <t>Personas / áreas afectadas</t>
  </si>
  <si>
    <t>Tiempo aproximado por caso</t>
  </si>
  <si>
    <t>Error o fricción habitual</t>
  </si>
  <si>
    <t>Qué queda dentro del alcance</t>
  </si>
  <si>
    <t>Qué queda fuera del alcance</t>
  </si>
  <si>
    <t>Indicador de éxito</t>
  </si>
  <si>
    <t>Línea base disponible</t>
  </si>
  <si>
    <t>Fuente de la línea base</t>
  </si>
  <si>
    <t>FORMULACIÓN FINAL</t>
  </si>
  <si>
    <t>Redacta el objetivo: verbo de mejora + parte del proceso + límite + indicador.</t>
  </si>
  <si>
    <t>Ejemplo 7 · Proceso de MetalNova</t>
  </si>
  <si>
    <t>Recepción y gestión inicial de solicitudes de presupuesto</t>
  </si>
  <si>
    <t>Llega correo o formulario con una solicitud</t>
  </si>
  <si>
    <t>Oferta enviada y seguimiento programado</t>
  </si>
  <si>
    <t>Trabajo manual, solicitudes incompletas y seguimiento desigual</t>
  </si>
  <si>
    <t>Comercial, oficina técnica, compras, dirección y cliente</t>
  </si>
  <si>
    <t>80 solicitudes, dato ficticio</t>
  </si>
  <si>
    <t>18 minutos de registro, dato ficticio</t>
  </si>
  <si>
    <t>Campos incompletos, varias versiones y responsable no visible</t>
  </si>
  <si>
    <t>Registro, expediente, asignación, detección de faltantes y seguimiento</t>
  </si>
  <si>
    <t>Viabilidad final, precio definitivo, fecha comprometida y envío automático</t>
  </si>
  <si>
    <t>Tiempo de registro; % incompletas; casos sin seguimiento</t>
  </si>
  <si>
    <t>Muestreo manual del proceso actual</t>
  </si>
  <si>
    <t>Reducir el tiempo para registrar, completar, asignar y seguir solicitudes de presupuesto, manteniendo revisión humana sobre viabilidad, precio, plazo y envío.</t>
  </si>
  <si>
    <t>Práctica 8 · Mapear el workflow</t>
  </si>
  <si>
    <t>Documenta pasos observables y decide qué automatizar, asistir, mantener humano o rediseñar.</t>
  </si>
  <si>
    <t>Tiempo orientativo: 40 min</t>
  </si>
  <si>
    <t>DEFINICIÓN DEL WORKFLOW</t>
  </si>
  <si>
    <t>Entrada</t>
  </si>
  <si>
    <t>Salida</t>
  </si>
  <si>
    <t>Volumen</t>
  </si>
  <si>
    <t>Objetivo</t>
  </si>
  <si>
    <t>Alcance</t>
  </si>
  <si>
    <t>PASOS DEL PROCESO</t>
  </si>
  <si>
    <t>Descripción del paso</t>
  </si>
  <si>
    <t>¿Quién lo hace?</t>
  </si>
  <si>
    <t>Herramienta / sistema</t>
  </si>
  <si>
    <t>Dato utilizado</t>
  </si>
  <si>
    <t>Tipo de tarea</t>
  </si>
  <si>
    <t>Excepción habitual</t>
  </si>
  <si>
    <t>Decisión / criterio</t>
  </si>
  <si>
    <t>Tratamiento propuesto</t>
  </si>
  <si>
    <t>Riesgo / control</t>
  </si>
  <si>
    <t>REFLEXIÓN Y CANDIDATO</t>
  </si>
  <si>
    <t>Puntos de fricción principales</t>
  </si>
  <si>
    <t>Pasos candidatos a automatización</t>
  </si>
  <si>
    <t>Pasos candidatos a IA</t>
  </si>
  <si>
    <t>Decisiones que deben seguir humanas</t>
  </si>
  <si>
    <t>Ahorro estimado</t>
  </si>
  <si>
    <t>Qué hace falta para implementarlo</t>
  </si>
  <si>
    <t>Ejemplo 8 · Workflow MetalNova</t>
  </si>
  <si>
    <t>Ejemplo resuelto del proceso de presupuestos. MetalNova es una empresa ficticia.</t>
  </si>
  <si>
    <t>Correo / formulario y adjuntos</t>
  </si>
  <si>
    <t>Solicitud registrada, asignada y seguida</t>
  </si>
  <si>
    <t>80/mes, ficticio</t>
  </si>
  <si>
    <t>Reducir registro e incompletos</t>
  </si>
  <si>
    <t>No incluye precio ni envío automático</t>
  </si>
  <si>
    <t>Recibir correo y adjuntos</t>
  </si>
  <si>
    <t>Outlook</t>
  </si>
  <si>
    <t>Correo, cliente, adjuntos</t>
  </si>
  <si>
    <t>Transferencia</t>
  </si>
  <si>
    <t>Correo duplicado</t>
  </si>
  <si>
    <t>¿Es una solicitud real?</t>
  </si>
  <si>
    <t>Filtrar remitentes / duplicados</t>
  </si>
  <si>
    <t>Comprobar campos obligatorios</t>
  </si>
  <si>
    <t>Outlook / Excel</t>
  </si>
  <si>
    <t>Material, cantidad, plano, fecha</t>
  </si>
  <si>
    <t>Control</t>
  </si>
  <si>
    <t>Campos ambiguos</t>
  </si>
  <si>
    <t>¿Está completa?</t>
  </si>
  <si>
    <t>IA + validación</t>
  </si>
  <si>
    <t>Registrar solicitud</t>
  </si>
  <si>
    <t>Excel / ERP</t>
  </si>
  <si>
    <t>Datos del cliente y solicitud</t>
  </si>
  <si>
    <t>Regla</t>
  </si>
  <si>
    <t>Cliente no existe</t>
  </si>
  <si>
    <t>¿Dónde se registra?</t>
  </si>
  <si>
    <t>Registro de errores</t>
  </si>
  <si>
    <t>Guardar documentación</t>
  </si>
  <si>
    <t>SharePoint</t>
  </si>
  <si>
    <t>Planos, PDFs, emails</t>
  </si>
  <si>
    <t>Varias versiones</t>
  </si>
  <si>
    <t>¿Cuál es la versión vigente?</t>
  </si>
  <si>
    <t>Permisos y versionado</t>
  </si>
  <si>
    <t>Asignar responsable</t>
  </si>
  <si>
    <t>Teams / Planner</t>
  </si>
  <si>
    <t>Tipo de trabajo y carga</t>
  </si>
  <si>
    <t>Decisión</t>
  </si>
  <si>
    <t>Caso especial</t>
  </si>
  <si>
    <t>¿Quién debe revisarlo?</t>
  </si>
  <si>
    <t>Reglas + persona</t>
  </si>
  <si>
    <t>Escalado de excepciones</t>
  </si>
  <si>
    <t>Resumir y extraer datos</t>
  </si>
  <si>
    <t>Copilot / comercial</t>
  </si>
  <si>
    <t>Copilot</t>
  </si>
  <si>
    <t>Interpretación</t>
  </si>
  <si>
    <t>Documento complejo</t>
  </si>
  <si>
    <t>¿La extracción es correcta?</t>
  </si>
  <si>
    <t>No usar planos críticos</t>
  </si>
  <si>
    <t>Revisión técnica</t>
  </si>
  <si>
    <t>ERP / SharePoint</t>
  </si>
  <si>
    <t>Plano, material y capacidad</t>
  </si>
  <si>
    <t>Diseño fuera de capacidad</t>
  </si>
  <si>
    <t>¿Es viable?</t>
  </si>
  <si>
    <t>Persona</t>
  </si>
  <si>
    <t>Criterios técnicos</t>
  </si>
  <si>
    <t>Preparar precio y plazo</t>
  </si>
  <si>
    <t>Comercial / técnica</t>
  </si>
  <si>
    <t>ERP / Excel</t>
  </si>
  <si>
    <t>Coste, capacidad, margen</t>
  </si>
  <si>
    <t>Condiciones especiales</t>
  </si>
  <si>
    <t>¿Qué se puede comprometer?</t>
  </si>
  <si>
    <t>Aprobación</t>
  </si>
  <si>
    <t>Enviar oferta</t>
  </si>
  <si>
    <t>Oferta y adjuntos</t>
  </si>
  <si>
    <t>Acción externa</t>
  </si>
  <si>
    <t>Adjunto incorrecto</t>
  </si>
  <si>
    <t>¿Está aprobada?</t>
  </si>
  <si>
    <t>Persona + automatización</t>
  </si>
  <si>
    <t>Aprobación previa</t>
  </si>
  <si>
    <t>Programar seguimiento</t>
  </si>
  <si>
    <t>Power Automate</t>
  </si>
  <si>
    <t>Outlook / Teams</t>
  </si>
  <si>
    <t>Fecha envío y estado</t>
  </si>
  <si>
    <t>Cliente responde antes</t>
  </si>
  <si>
    <t>¿Cuándo recordar?</t>
  </si>
  <si>
    <t>Cancelar recordatorio</t>
  </si>
  <si>
    <t>Registro, versiones, información incompleta y seguimiento</t>
  </si>
  <si>
    <t>1, 3, 4 y 10</t>
  </si>
  <si>
    <t>2 y 6</t>
  </si>
  <si>
    <t>7, 8 y 9</t>
  </si>
  <si>
    <t>12 minutos por solicitud como hipótesis inicial</t>
  </si>
  <si>
    <t>Permisos, lista SharePoint, reglas, piloto y formación</t>
  </si>
  <si>
    <t>Práctica 9 · Diseñar el piloto</t>
  </si>
  <si>
    <t>Limita el alcance, define controles, métricas y una decisión de salida.</t>
  </si>
  <si>
    <t>A. PROBLEMA Y OBJETIVO</t>
  </si>
  <si>
    <t>Fricción que resuelve</t>
  </si>
  <si>
    <t>Objetivo del piloto</t>
  </si>
  <si>
    <t>B. ALCANCE</t>
  </si>
  <si>
    <t>Qué incluye</t>
  </si>
  <si>
    <t>Qué excluye</t>
  </si>
  <si>
    <t>Usuarios</t>
  </si>
  <si>
    <t>N.º de casos / duración</t>
  </si>
  <si>
    <t>Entorno</t>
  </si>
  <si>
    <t>Datos autorizados</t>
  </si>
  <si>
    <t>C. SOLUCIÓN</t>
  </si>
  <si>
    <t>Tipo de solución</t>
  </si>
  <si>
    <t>Herramientas candidatas</t>
  </si>
  <si>
    <t>Acciones automáticas</t>
  </si>
  <si>
    <t>Acciones asistidas por IA</t>
  </si>
  <si>
    <t>Decisiones humanas</t>
  </si>
  <si>
    <t>D. CONTROLES</t>
  </si>
  <si>
    <t>Responsable del piloto</t>
  </si>
  <si>
    <t>Punto de validación</t>
  </si>
  <si>
    <t>Alertas</t>
  </si>
  <si>
    <t>Registro / evidencia</t>
  </si>
  <si>
    <t>Plan de fallo</t>
  </si>
  <si>
    <t>Reversibilidad</t>
  </si>
  <si>
    <t>Canal de incidencias</t>
  </si>
  <si>
    <t>E. MÉTRICAS Y SALIDA</t>
  </si>
  <si>
    <t>Línea base</t>
  </si>
  <si>
    <t>Objetivo medible</t>
  </si>
  <si>
    <t>Exactitud / calidad</t>
  </si>
  <si>
    <t>Tiempo</t>
  </si>
  <si>
    <t>Correcciones</t>
  </si>
  <si>
    <t>Adopción</t>
  </si>
  <si>
    <t>Decisión de salida</t>
  </si>
  <si>
    <t>Ejemplo 9 · Piloto MetalNova</t>
  </si>
  <si>
    <t>Registro manual, faltantes y falta de seguimiento</t>
  </si>
  <si>
    <t>Reducir el tiempo de registro y conseguir responsable visible</t>
  </si>
  <si>
    <t>Una bandeja, registro, expediente, asignación, recordatorios y resumen asistido</t>
  </si>
  <si>
    <t>Viabilidad final, precio, fecha comprometida, envío automático y escritura en ERP</t>
  </si>
  <si>
    <t>Un comercial y una persona técnica</t>
  </si>
  <si>
    <t>Primeros 30-50 casos de una familia de producto</t>
  </si>
  <si>
    <t>Microsoft 365 corporativo</t>
  </si>
  <si>
    <t>Correo y adjuntos comerciales; planos críticos excluidos</t>
  </si>
  <si>
    <t>Automatización simple + IA asistida</t>
  </si>
  <si>
    <t>Outlook, SharePoint, Teams, Power Automate y Copilot</t>
  </si>
  <si>
    <t>Microsoft 365; ERP solo consulta manual en esta fase</t>
  </si>
  <si>
    <t>Crear expediente, registrar, asignar, avisar y recordar</t>
  </si>
  <si>
    <t>Resumir, extraer campos y detectar información pendiente</t>
  </si>
  <si>
    <t>Viabilidad, precio, plazo, aprobación y envío</t>
  </si>
  <si>
    <t>Antes de aceptar extracción y antes de enviar</t>
  </si>
  <si>
    <t>Duplicado, campos ausentes, error de flujo o permiso</t>
  </si>
  <si>
    <t>Solicitud, usuario, fecha, corrección, estado e incidencia</t>
  </si>
  <si>
    <t>Alerta, trabajo manual temporal, registro y suspensión si se repite</t>
  </si>
  <si>
    <t>Se puede corregir el expediente; no hay escritura automática en ERP</t>
  </si>
  <si>
    <t>Formulario o lista de incidencias gestionada por calidad / IT</t>
  </si>
  <si>
    <t>18 min de registro, 30 % incompletas, datos ficticios</t>
  </si>
  <si>
    <t>Reducir registro y disminuir solicitudes incompletas</t>
  </si>
  <si>
    <t>% de campos aceptados sin corrección</t>
  </si>
  <si>
    <t>Minutos de registro y revisión</t>
  </si>
  <si>
    <t>N.º y tipo de cambios sobre propuesta IA</t>
  </si>
  <si>
    <t>% de casos gestionados por el piloto</t>
  </si>
  <si>
    <t>Permisos, duplicados, versiones y errores</t>
  </si>
  <si>
    <t>Escalar, ajustar, mantener limitado, pausar o descartar</t>
  </si>
  <si>
    <t>Práctica 10 · Hoja de ruta de 90 días</t>
  </si>
  <si>
    <t>Convierte la estrategia en acciones, responsables, evidencias y decisiones.</t>
  </si>
  <si>
    <t>Ir al panel →</t>
  </si>
  <si>
    <t>Periodo</t>
  </si>
  <si>
    <t>Acción</t>
  </si>
  <si>
    <t>Evidencia / entregable</t>
  </si>
  <si>
    <t>Dependencia</t>
  </si>
  <si>
    <t>RESULTADO FINAL</t>
  </si>
  <si>
    <t>Hito</t>
  </si>
  <si>
    <t>Qué debe existir</t>
  </si>
  <si>
    <t>Riesgo</t>
  </si>
  <si>
    <t>Día 30</t>
  </si>
  <si>
    <t>Día 60</t>
  </si>
  <si>
    <t>Día 90</t>
  </si>
  <si>
    <t>Ejemplo 10 · Roadmap MetalNova</t>
  </si>
  <si>
    <t>Días 1-30</t>
  </si>
  <si>
    <t>Crear comité y acordar funcionamiento</t>
  </si>
  <si>
    <t>Día 10</t>
  </si>
  <si>
    <t>Comité, roles y agenda aprobados</t>
  </si>
  <si>
    <t>No iniciado</t>
  </si>
  <si>
    <t>Inventariar herramientas y usos</t>
  </si>
  <si>
    <t>IT + áreas</t>
  </si>
  <si>
    <t>Día 20</t>
  </si>
  <si>
    <t>Inventario inicial</t>
  </si>
  <si>
    <t>Aprobar reglas y clasificación</t>
  </si>
  <si>
    <t>Política mínima y matriz de datos</t>
  </si>
  <si>
    <t>Inventario</t>
  </si>
  <si>
    <t>Días 31-60</t>
  </si>
  <si>
    <t>Documentar proceso de presupuestos</t>
  </si>
  <si>
    <t>Comercial + técnica</t>
  </si>
  <si>
    <t>Día 42</t>
  </si>
  <si>
    <t>Workflow acordado</t>
  </si>
  <si>
    <t>Medir línea base</t>
  </si>
  <si>
    <t>Día 48</t>
  </si>
  <si>
    <t>Muestreo de tiempos y errores</t>
  </si>
  <si>
    <t>Workflow</t>
  </si>
  <si>
    <t>Priorizar y aprobar piloto</t>
  </si>
  <si>
    <t>Ficha de piloto aprobada</t>
  </si>
  <si>
    <t>Datos y línea base</t>
  </si>
  <si>
    <t>Días 61-90</t>
  </si>
  <si>
    <t>Configurar entorno controlado</t>
  </si>
  <si>
    <t>IT / proveedor</t>
  </si>
  <si>
    <t>Día 70</t>
  </si>
  <si>
    <t>Flujo y permisos listos</t>
  </si>
  <si>
    <t>Piloto aprobado</t>
  </si>
  <si>
    <t>Formar usuarios y ejecutar</t>
  </si>
  <si>
    <t>Comercial + IT</t>
  </si>
  <si>
    <t>Día 85</t>
  </si>
  <si>
    <t>Casos procesados y feedback</t>
  </si>
  <si>
    <t>Comparar métricas y decidir</t>
  </si>
  <si>
    <t>Decisión: escalar, ajustar o parar</t>
  </si>
  <si>
    <t>Resultados</t>
  </si>
  <si>
    <t>Comité, inventario, reglas y clasificación</t>
  </si>
  <si>
    <t>Dirección + IT</t>
  </si>
  <si>
    <t>Puede seleccionar procesos</t>
  </si>
  <si>
    <t>Documentos aprobados</t>
  </si>
  <si>
    <t>Proceso, línea base, prioridad y ficha de piloto</t>
  </si>
  <si>
    <t>Comercial + calidad</t>
  </si>
  <si>
    <t>Puede iniciar piloto</t>
  </si>
  <si>
    <t>Ficha aprobada</t>
  </si>
  <si>
    <t>Resultados, incidencias y comparación</t>
  </si>
  <si>
    <t>Escalar, ajustar o parar</t>
  </si>
  <si>
    <t>Informe de decisión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</si>
</sst>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\ \€"/>
    <numFmt numFmtId="166" formatCode="0.0"/>
    <numFmt numFmtId="167" formatCode="0.000"/>
  </numFmts>
  <fonts count="22" x14ac:knownFonts="1">
    <font>
      <sz val="11"/>
      <color theme="1"/>
      <name val="Calibri"/>
      <family val="2"/>
      <scheme val="minor"/>
    </font>
    <font>
      <b/>
      <sz val="22"/>
      <color rgb="FFFFFFFF"/>
      <name val="Aptos Display"/>
    </font>
    <font>
      <i/>
      <sz val="11"/>
      <color rgb="FF5F6B7A"/>
      <name val="Aptos"/>
    </font>
    <font>
      <b/>
      <sz val="12"/>
      <color rgb="FFFFFFFF"/>
      <name val="Calibri"/>
    </font>
    <font>
      <b/>
      <sz val="11"/>
      <color rgb="FFFFFFFF"/>
      <name val="Calibri"/>
    </font>
    <font>
      <sz val="11"/>
      <color rgb="FF5F6B7A"/>
      <name val="Calibri"/>
    </font>
    <font>
      <b/>
      <sz val="11"/>
      <color rgb="FF182230"/>
      <name val="Calibri"/>
    </font>
    <font>
      <sz val="11"/>
      <color rgb="FF0000FF"/>
      <name val="Calibri"/>
    </font>
    <font>
      <sz val="11"/>
      <color rgb="FF008000"/>
      <name val="Calibri"/>
    </font>
    <font>
      <b/>
      <sz val="13"/>
      <color rgb="FF0000FF"/>
      <name val="Calibri"/>
    </font>
    <font>
      <b/>
      <sz val="13"/>
      <color rgb="FF008000"/>
      <name val="Calibri"/>
    </font>
    <font>
      <sz val="11"/>
      <color rgb="FF000000"/>
      <name val="Calibri"/>
    </font>
    <font>
      <sz val="12"/>
      <color theme="10"/>
      <name val="Calibri"/>
      <family val="2"/>
      <scheme val="minor"/>
    </font>
    <font>
      <b/>
      <sz val="13"/>
      <color rgb="FF182230"/>
      <name val="Calibri"/>
    </font>
    <font>
      <i/>
      <sz val="11"/>
      <color rgb="FF5F6B7A"/>
      <name val="Calibri"/>
    </font>
    <font>
      <i/>
      <sz val="11"/>
      <color rgb="FF008000"/>
      <name val="Calibri"/>
    </font>
    <font>
      <i/>
      <sz val="10"/>
      <color rgb="FF5F6B7A"/>
      <name val="Calibri"/>
    </font>
    <font>
      <b/>
      <u/>
      <sz val="11"/>
      <color rgb="FF3B6CF0"/>
      <name val="Calibri"/>
    </font>
    <font>
      <u/>
      <sz val="11"/>
      <color rgb="FF008000"/>
      <name val="Calibri"/>
    </font>
    <font>
      <b/>
      <sz val="11"/>
      <name val="Calibri"/>
    </font>
    <font>
      <b/>
      <sz val="11"/>
      <color rgb="FF000000"/>
      <name val="Calibri"/>
    </font>
    <font>
      <sz val="9"/>
      <color rgb="FF999999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F28C28"/>
      </patternFill>
    </fill>
    <fill>
      <patternFill patternType="solid">
        <fgColor rgb="FF4B9E66"/>
      </patternFill>
    </fill>
    <fill>
      <patternFill patternType="solid">
        <fgColor rgb="FF0F1E36"/>
      </patternFill>
    </fill>
    <fill>
      <patternFill patternType="solid">
        <fgColor rgb="FF182B4A"/>
      </patternFill>
    </fill>
    <fill>
      <patternFill patternType="solid">
        <fgColor rgb="FF3B6C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2">
    <xf numFmtId="0" fontId="0" fillId="0" borderId="0"/>
    <xf numFmtId="0" fontId="12" fillId="0" borderId="0"/>
  </cellStyleXfs>
  <cellXfs count="59">
    <xf numFmtId="0" fontId="0" fillId="0" borderId="0" xfId="0"/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/>
    </xf>
    <xf numFmtId="165" fontId="11" fillId="5" borderId="1" xfId="0" applyNumberFormat="1" applyFont="1" applyFill="1" applyBorder="1" applyAlignment="1">
      <alignment vertical="top" wrapText="1"/>
    </xf>
    <xf numFmtId="166" fontId="11" fillId="5" borderId="1" xfId="0" applyNumberFormat="1" applyFont="1" applyFill="1" applyBorder="1" applyAlignment="1">
      <alignment vertical="top" wrapText="1"/>
    </xf>
    <xf numFmtId="164" fontId="8" fillId="4" borderId="1" xfId="0" applyNumberFormat="1" applyFont="1" applyFill="1" applyBorder="1" applyAlignment="1">
      <alignment vertical="top" wrapText="1"/>
    </xf>
    <xf numFmtId="165" fontId="8" fillId="4" borderId="1" xfId="0" applyNumberFormat="1" applyFont="1" applyFill="1" applyBorder="1" applyAlignment="1">
      <alignment vertical="top" wrapText="1"/>
    </xf>
    <xf numFmtId="0" fontId="16" fillId="0" borderId="0" xfId="0" applyFont="1"/>
    <xf numFmtId="0" fontId="4" fillId="10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9" fontId="11" fillId="5" borderId="1" xfId="0" applyNumberFormat="1" applyFont="1" applyFill="1" applyBorder="1" applyAlignment="1">
      <alignment vertical="top" wrapText="1"/>
    </xf>
    <xf numFmtId="0" fontId="19" fillId="0" borderId="0" xfId="0" applyFont="1"/>
    <xf numFmtId="0" fontId="17" fillId="0" borderId="0" xfId="0" applyFont="1"/>
    <xf numFmtId="0" fontId="17" fillId="2" borderId="1" xfId="1" applyFont="1" applyFill="1" applyBorder="1" applyAlignment="1">
      <alignment vertical="top" wrapText="1"/>
    </xf>
    <xf numFmtId="0" fontId="3" fillId="10" borderId="0" xfId="0" applyFont="1" applyFill="1"/>
    <xf numFmtId="0" fontId="0" fillId="10" borderId="0" xfId="0" applyFill="1"/>
    <xf numFmtId="9" fontId="20" fillId="5" borderId="0" xfId="0" applyNumberFormat="1" applyFont="1" applyFill="1"/>
    <xf numFmtId="49" fontId="20" fillId="5" borderId="0" xfId="0" applyNumberFormat="1" applyFont="1" applyFill="1"/>
    <xf numFmtId="165" fontId="7" fillId="3" borderId="0" xfId="0" applyNumberFormat="1" applyFont="1" applyFill="1"/>
    <xf numFmtId="0" fontId="4" fillId="11" borderId="0" xfId="0" applyFont="1" applyFill="1"/>
    <xf numFmtId="0" fontId="11" fillId="5" borderId="0" xfId="0" applyFont="1" applyFill="1"/>
    <xf numFmtId="166" fontId="11" fillId="5" borderId="0" xfId="0" applyNumberFormat="1" applyFont="1" applyFill="1"/>
    <xf numFmtId="165" fontId="11" fillId="5" borderId="0" xfId="0" applyNumberFormat="1" applyFont="1" applyFill="1"/>
    <xf numFmtId="0" fontId="17" fillId="0" borderId="0" xfId="0" applyFont="1" applyAlignment="1">
      <alignment horizontal="right"/>
    </xf>
    <xf numFmtId="0" fontId="4" fillId="11" borderId="0" xfId="0" applyFont="1" applyFill="1" applyAlignment="1">
      <alignment vertical="center" wrapText="1"/>
    </xf>
    <xf numFmtId="0" fontId="4" fillId="10" borderId="0" xfId="0" applyFont="1" applyFill="1" applyAlignment="1">
      <alignment vertical="center" wrapText="1"/>
    </xf>
    <xf numFmtId="167" fontId="21" fillId="0" borderId="0" xfId="0" applyNumberFormat="1" applyFont="1"/>
    <xf numFmtId="0" fontId="1" fillId="9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11" borderId="0" xfId="0" applyFont="1" applyFill="1" applyAlignment="1">
      <alignment vertical="center"/>
    </xf>
    <xf numFmtId="0" fontId="15" fillId="4" borderId="0" xfId="0" applyFont="1" applyFill="1" applyAlignment="1">
      <alignment vertical="center" wrapText="1"/>
    </xf>
    <xf numFmtId="0" fontId="3" fillId="9" borderId="0" xfId="0" applyFont="1" applyFill="1" applyAlignment="1">
      <alignment vertical="center"/>
    </xf>
    <xf numFmtId="0" fontId="6" fillId="6" borderId="0" xfId="0" applyFont="1" applyFill="1" applyAlignment="1">
      <alignment vertical="center" wrapText="1"/>
    </xf>
    <xf numFmtId="0" fontId="19" fillId="0" borderId="0" xfId="0" applyFont="1"/>
    <xf numFmtId="0" fontId="16" fillId="0" borderId="0" xfId="0" applyFont="1"/>
    <xf numFmtId="0" fontId="13" fillId="6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1" xfId="0" applyBorder="1"/>
    <xf numFmtId="0" fontId="4" fillId="7" borderId="0" xfId="0" applyFont="1" applyFill="1" applyAlignment="1">
      <alignment horizontal="center"/>
    </xf>
    <xf numFmtId="0" fontId="6" fillId="6" borderId="0" xfId="0" applyFont="1" applyFill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3" fillId="10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8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3" fillId="7" borderId="0" xfId="0" applyFont="1" applyFill="1" applyAlignment="1">
      <alignment vertical="center"/>
    </xf>
    <xf numFmtId="0" fontId="9" fillId="3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10"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nekocid.com/diagnostico-automatizac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nekocid.com/diagnostico-automatiz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B6CF0"/>
    <pageSetUpPr fitToPage="1"/>
  </sheetPr>
  <dimension ref="A1:H33"/>
  <sheetViews>
    <sheetView showGridLines="0" tabSelected="1" zoomScale="85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5" customWidth="1"/>
    <col min="2" max="2" width="30" customWidth="1"/>
    <col min="3" max="3" width="55" customWidth="1"/>
    <col min="4" max="8" width="22" customWidth="1"/>
  </cols>
  <sheetData>
    <row r="1" spans="1:8" ht="33.950000000000003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1</v>
      </c>
      <c r="B2" s="38"/>
      <c r="C2" s="38"/>
      <c r="D2" s="38"/>
      <c r="E2" s="38"/>
      <c r="F2" s="38"/>
      <c r="G2" s="38"/>
      <c r="H2" s="38"/>
    </row>
    <row r="3" spans="1:8" x14ac:dyDescent="0.25">
      <c r="A3" s="16" t="s">
        <v>2</v>
      </c>
    </row>
    <row r="5" spans="1:8" ht="24" customHeight="1" x14ac:dyDescent="0.25">
      <c r="A5" s="42" t="s">
        <v>3</v>
      </c>
      <c r="B5" s="38"/>
      <c r="C5" s="38"/>
      <c r="D5" s="38"/>
      <c r="E5" s="38"/>
      <c r="F5" s="38"/>
      <c r="G5" s="38"/>
      <c r="H5" s="38"/>
    </row>
    <row r="6" spans="1:8" ht="32.1" customHeight="1" x14ac:dyDescent="0.25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</row>
    <row r="7" spans="1:8" ht="30" x14ac:dyDescent="0.25">
      <c r="A7" s="6">
        <v>1</v>
      </c>
      <c r="B7" s="18" t="s">
        <v>12</v>
      </c>
      <c r="C7" s="6" t="s">
        <v>13</v>
      </c>
      <c r="D7" s="6">
        <v>20</v>
      </c>
      <c r="E7" s="6" t="s">
        <v>14</v>
      </c>
      <c r="F7" s="6" t="s">
        <v>15</v>
      </c>
      <c r="G7" s="19" t="s">
        <v>16</v>
      </c>
      <c r="H7" s="20">
        <f>Panel!D6</f>
        <v>0</v>
      </c>
    </row>
    <row r="8" spans="1:8" x14ac:dyDescent="0.25">
      <c r="A8" s="6">
        <v>2</v>
      </c>
      <c r="B8" s="18" t="s">
        <v>17</v>
      </c>
      <c r="C8" s="6" t="s">
        <v>18</v>
      </c>
      <c r="D8" s="6">
        <v>15</v>
      </c>
      <c r="E8" s="6" t="s">
        <v>19</v>
      </c>
      <c r="F8" s="6" t="s">
        <v>20</v>
      </c>
      <c r="G8" s="19" t="s">
        <v>21</v>
      </c>
      <c r="H8" s="20">
        <f>Panel!D7</f>
        <v>0</v>
      </c>
    </row>
    <row r="9" spans="1:8" x14ac:dyDescent="0.25">
      <c r="A9" s="6">
        <v>3</v>
      </c>
      <c r="B9" s="18" t="s">
        <v>22</v>
      </c>
      <c r="C9" s="6" t="s">
        <v>23</v>
      </c>
      <c r="D9" s="6">
        <v>15</v>
      </c>
      <c r="E9" s="6" t="s">
        <v>19</v>
      </c>
      <c r="F9" s="6" t="s">
        <v>24</v>
      </c>
      <c r="G9" s="19" t="s">
        <v>25</v>
      </c>
      <c r="H9" s="20">
        <f>Panel!D8</f>
        <v>0</v>
      </c>
    </row>
    <row r="10" spans="1:8" x14ac:dyDescent="0.25">
      <c r="A10" s="6">
        <v>4</v>
      </c>
      <c r="B10" s="18" t="s">
        <v>26</v>
      </c>
      <c r="C10" s="6" t="s">
        <v>27</v>
      </c>
      <c r="D10" s="6">
        <v>20</v>
      </c>
      <c r="E10" s="6" t="s">
        <v>28</v>
      </c>
      <c r="F10" s="6" t="s">
        <v>29</v>
      </c>
      <c r="G10" s="19" t="s">
        <v>30</v>
      </c>
      <c r="H10" s="20">
        <f>Panel!D9</f>
        <v>0</v>
      </c>
    </row>
    <row r="11" spans="1:8" ht="30" x14ac:dyDescent="0.25">
      <c r="A11" s="6">
        <v>5</v>
      </c>
      <c r="B11" s="18" t="s">
        <v>31</v>
      </c>
      <c r="C11" s="6" t="s">
        <v>32</v>
      </c>
      <c r="D11" s="6">
        <v>25</v>
      </c>
      <c r="E11" s="6" t="s">
        <v>33</v>
      </c>
      <c r="F11" s="6" t="s">
        <v>34</v>
      </c>
      <c r="G11" s="19" t="s">
        <v>35</v>
      </c>
      <c r="H11" s="20">
        <f>Panel!D10</f>
        <v>0</v>
      </c>
    </row>
    <row r="12" spans="1:8" ht="30" x14ac:dyDescent="0.25">
      <c r="A12" s="6">
        <v>6</v>
      </c>
      <c r="B12" s="18" t="s">
        <v>36</v>
      </c>
      <c r="C12" s="6" t="s">
        <v>37</v>
      </c>
      <c r="D12" s="6">
        <v>30</v>
      </c>
      <c r="E12" s="6" t="s">
        <v>38</v>
      </c>
      <c r="F12" s="6" t="s">
        <v>39</v>
      </c>
      <c r="G12" s="19" t="s">
        <v>40</v>
      </c>
      <c r="H12" s="20">
        <f>Panel!D11</f>
        <v>0</v>
      </c>
    </row>
    <row r="13" spans="1:8" x14ac:dyDescent="0.25">
      <c r="A13" s="6">
        <v>7</v>
      </c>
      <c r="B13" s="18" t="s">
        <v>41</v>
      </c>
      <c r="C13" s="6" t="s">
        <v>42</v>
      </c>
      <c r="D13" s="6">
        <v>20</v>
      </c>
      <c r="E13" s="6" t="s">
        <v>38</v>
      </c>
      <c r="F13" s="6" t="s">
        <v>43</v>
      </c>
      <c r="G13" s="19" t="s">
        <v>44</v>
      </c>
      <c r="H13" s="20">
        <f>Panel!D12</f>
        <v>0</v>
      </c>
    </row>
    <row r="14" spans="1:8" ht="30" x14ac:dyDescent="0.25">
      <c r="A14" s="6">
        <v>8</v>
      </c>
      <c r="B14" s="18" t="s">
        <v>45</v>
      </c>
      <c r="C14" s="6" t="s">
        <v>46</v>
      </c>
      <c r="D14" s="6">
        <v>40</v>
      </c>
      <c r="E14" s="6" t="s">
        <v>47</v>
      </c>
      <c r="F14" s="6" t="s">
        <v>48</v>
      </c>
      <c r="G14" s="19" t="s">
        <v>49</v>
      </c>
      <c r="H14" s="20">
        <f>Panel!D13</f>
        <v>0</v>
      </c>
    </row>
    <row r="15" spans="1:8" x14ac:dyDescent="0.25">
      <c r="A15" s="6">
        <v>9</v>
      </c>
      <c r="B15" s="18" t="s">
        <v>50</v>
      </c>
      <c r="C15" s="6" t="s">
        <v>51</v>
      </c>
      <c r="D15" s="6">
        <v>30</v>
      </c>
      <c r="E15" s="6" t="s">
        <v>52</v>
      </c>
      <c r="F15" s="6" t="s">
        <v>53</v>
      </c>
      <c r="G15" s="19" t="s">
        <v>54</v>
      </c>
      <c r="H15" s="20">
        <f>Panel!D14</f>
        <v>0</v>
      </c>
    </row>
    <row r="16" spans="1:8" ht="30" x14ac:dyDescent="0.25">
      <c r="A16" s="6">
        <v>10</v>
      </c>
      <c r="B16" s="18" t="s">
        <v>55</v>
      </c>
      <c r="C16" s="6" t="s">
        <v>56</v>
      </c>
      <c r="D16" s="6">
        <v>20</v>
      </c>
      <c r="E16" s="6" t="s">
        <v>52</v>
      </c>
      <c r="F16" s="6" t="s">
        <v>57</v>
      </c>
      <c r="G16" s="19" t="s">
        <v>58</v>
      </c>
      <c r="H16" s="20">
        <f>Panel!D15</f>
        <v>0</v>
      </c>
    </row>
    <row r="17" spans="1:8" x14ac:dyDescent="0.25">
      <c r="C17" s="21" t="s">
        <v>59</v>
      </c>
      <c r="D17" s="21">
        <f>SUM(D7:D16)</f>
        <v>235</v>
      </c>
    </row>
    <row r="19" spans="1:8" ht="24" customHeight="1" x14ac:dyDescent="0.25">
      <c r="A19" s="40" t="s">
        <v>60</v>
      </c>
      <c r="B19" s="38"/>
      <c r="C19" s="38"/>
      <c r="D19" s="38"/>
      <c r="E19" s="38"/>
      <c r="F19" s="38"/>
      <c r="G19" s="38"/>
      <c r="H19" s="38"/>
    </row>
    <row r="20" spans="1:8" x14ac:dyDescent="0.25">
      <c r="B20" s="1" t="s">
        <v>61</v>
      </c>
      <c r="C20" s="1" t="s">
        <v>62</v>
      </c>
    </row>
    <row r="21" spans="1:8" ht="30" x14ac:dyDescent="0.25">
      <c r="B21" s="2" t="s">
        <v>63</v>
      </c>
      <c r="C21" s="2" t="s">
        <v>64</v>
      </c>
    </row>
    <row r="22" spans="1:8" x14ac:dyDescent="0.25">
      <c r="B22" s="3" t="s">
        <v>65</v>
      </c>
      <c r="C22" s="3" t="s">
        <v>66</v>
      </c>
    </row>
    <row r="23" spans="1:8" x14ac:dyDescent="0.25">
      <c r="B23" s="4" t="s">
        <v>67</v>
      </c>
      <c r="C23" s="4" t="s">
        <v>68</v>
      </c>
    </row>
    <row r="25" spans="1:8" x14ac:dyDescent="0.25">
      <c r="B25" s="43" t="s">
        <v>69</v>
      </c>
      <c r="C25" s="38"/>
      <c r="D25" s="38"/>
      <c r="E25" s="38"/>
      <c r="F25" s="38"/>
      <c r="G25" s="38"/>
      <c r="H25" s="38"/>
    </row>
    <row r="26" spans="1:8" x14ac:dyDescent="0.25">
      <c r="B26" s="38"/>
      <c r="C26" s="38"/>
      <c r="D26" s="38"/>
      <c r="E26" s="38"/>
      <c r="F26" s="38"/>
      <c r="G26" s="38"/>
      <c r="H26" s="38"/>
    </row>
    <row r="27" spans="1:8" x14ac:dyDescent="0.25">
      <c r="B27" s="38"/>
      <c r="C27" s="38"/>
      <c r="D27" s="38"/>
      <c r="E27" s="38"/>
      <c r="F27" s="38"/>
      <c r="G27" s="38"/>
      <c r="H27" s="38"/>
    </row>
    <row r="29" spans="1:8" x14ac:dyDescent="0.25">
      <c r="B29" s="41" t="s">
        <v>70</v>
      </c>
      <c r="C29" s="38"/>
      <c r="D29" s="38"/>
      <c r="E29" s="38"/>
      <c r="F29" s="38"/>
      <c r="G29" s="38"/>
      <c r="H29" s="38"/>
    </row>
    <row r="30" spans="1:8" x14ac:dyDescent="0.25">
      <c r="B30" s="38"/>
      <c r="C30" s="38"/>
      <c r="D30" s="38"/>
      <c r="E30" s="38"/>
      <c r="F30" s="38"/>
      <c r="G30" s="38"/>
      <c r="H30" s="38"/>
    </row>
    <row r="31" spans="1:8" x14ac:dyDescent="0.25">
      <c r="B31" s="38"/>
      <c r="C31" s="38"/>
      <c r="D31" s="38"/>
      <c r="E31" s="38"/>
      <c r="F31" s="38"/>
      <c r="G31" s="38"/>
      <c r="H31" s="38"/>
    </row>
    <row r="33" spans="2:2" x14ac:dyDescent="0.25">
      <c r="B33" s="22" t="s">
        <v>71</v>
      </c>
    </row>
  </sheetData>
  <mergeCells count="6">
    <mergeCell ref="A1:H1"/>
    <mergeCell ref="A2:H2"/>
    <mergeCell ref="A19:H19"/>
    <mergeCell ref="B29:H31"/>
    <mergeCell ref="A5:H5"/>
    <mergeCell ref="B25:H27"/>
  </mergeCells>
  <hyperlinks>
    <hyperlink ref="B7" location="'01_Empresa'!A1" display="01_Empresa" xr:uid="{00000000-0004-0000-0000-000000000000}"/>
    <hyperlink ref="G7" location="'01_Ejemplo_Empresa'!A1" display="01_Ejemplo_Empresa" xr:uid="{00000000-0004-0000-0000-000001000000}"/>
    <hyperlink ref="B8" location="'02_Comite'!A1" display="02_Comite" xr:uid="{00000000-0004-0000-0000-000002000000}"/>
    <hyperlink ref="G8" location="'02_Ejemplo_Comite'!A1" display="02_Ejemplo_Comite" xr:uid="{00000000-0004-0000-0000-000003000000}"/>
    <hyperlink ref="B9" location="'03_Reglas'!A1" display="03_Reglas" xr:uid="{00000000-0004-0000-0000-000004000000}"/>
    <hyperlink ref="G9" location="'03_Ejemplo_Reglas'!A1" display="03_Ejemplo_Reglas" xr:uid="{00000000-0004-0000-0000-000005000000}"/>
    <hyperlink ref="B10" location="'04_Inventario'!A1" display="04_Inventario" xr:uid="{00000000-0004-0000-0000-000006000000}"/>
    <hyperlink ref="G10" location="'04_Ejemplo_Inventario'!A1" display="04_Ejemplo_Inventario" xr:uid="{00000000-0004-0000-0000-000007000000}"/>
    <hyperlink ref="B11" location="'05_Datos_Riesgos'!A1" display="05_Datos_Riesgos" xr:uid="{00000000-0004-0000-0000-000008000000}"/>
    <hyperlink ref="G11" location="'05_Ejemplo_Datos'!A1" display="05_Ejemplo_Datos" xr:uid="{00000000-0004-0000-0000-000009000000}"/>
    <hyperlink ref="B12" location="'06_Priorizacion'!A1" display="06_Priorizacion" xr:uid="{00000000-0004-0000-0000-00000A000000}"/>
    <hyperlink ref="G12" location="'06_Ejemplo_Priorizacion'!A1" display="06_Ejemplo_Priorizacion" xr:uid="{00000000-0004-0000-0000-00000B000000}"/>
    <hyperlink ref="B13" location="'07_Proceso'!A1" display="07_Proceso" xr:uid="{00000000-0004-0000-0000-00000C000000}"/>
    <hyperlink ref="G13" location="'07_Ejemplo_Proceso'!A1" display="07_Ejemplo_Proceso" xr:uid="{00000000-0004-0000-0000-00000D000000}"/>
    <hyperlink ref="B14" location="'08_Workflow'!A1" display="08_Workflow" xr:uid="{00000000-0004-0000-0000-00000E000000}"/>
    <hyperlink ref="G14" location="'08_Ejemplo_Workflow'!A1" display="08_Ejemplo_Workflow" xr:uid="{00000000-0004-0000-0000-00000F000000}"/>
    <hyperlink ref="B15" location="'09_Piloto'!A1" display="09_Piloto" xr:uid="{00000000-0004-0000-0000-000010000000}"/>
    <hyperlink ref="G15" location="'09_Ejemplo_Piloto'!A1" display="09_Ejemplo_Piloto" xr:uid="{00000000-0004-0000-0000-000011000000}"/>
    <hyperlink ref="B16" location="'10_Roadmap_90d'!A1" display="10_Roadmap_90d" xr:uid="{00000000-0004-0000-0000-000012000000}"/>
    <hyperlink ref="G16" location="'10_Ejemplo_Roadmap'!A1" display="10_Ejemplo_Roadmap" xr:uid="{00000000-0004-0000-0000-000013000000}"/>
    <hyperlink ref="B33" r:id="rId1" xr:uid="{00000000-0004-0000-0000-000014000000}"/>
  </hyperlinks>
  <pageMargins left="0.25" right="0.25" top="0.5" bottom="0.5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B6CF0"/>
    <pageSetUpPr fitToPage="1"/>
  </sheetPr>
  <dimension ref="A1:H34"/>
  <sheetViews>
    <sheetView showGridLines="0" zoomScale="85" workbookViewId="0">
      <pane ySplit="5" topLeftCell="A6" activePane="bottomLeft" state="frozen"/>
      <selection pane="bottomLeft" activeCell="F6" sqref="F6"/>
    </sheetView>
  </sheetViews>
  <sheetFormatPr baseColWidth="10" defaultColWidth="9.140625" defaultRowHeight="15" x14ac:dyDescent="0.25"/>
  <cols>
    <col min="1" max="1" width="5" customWidth="1"/>
    <col min="2" max="2" width="34" customWidth="1"/>
    <col min="3" max="3" width="28" customWidth="1"/>
    <col min="4" max="8" width="22" customWidth="1"/>
  </cols>
  <sheetData>
    <row r="1" spans="1:8" ht="33.950000000000003" customHeight="1" x14ac:dyDescent="0.25">
      <c r="A1" s="37" t="s">
        <v>72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73</v>
      </c>
      <c r="B2" s="38"/>
      <c r="C2" s="38"/>
      <c r="D2" s="38"/>
      <c r="E2" s="38"/>
      <c r="F2" s="38"/>
      <c r="G2" s="38"/>
      <c r="H2" s="38"/>
    </row>
    <row r="5" spans="1:8" ht="32.1" customHeight="1" x14ac:dyDescent="0.25">
      <c r="A5" s="17" t="s">
        <v>4</v>
      </c>
      <c r="B5" s="17" t="s">
        <v>74</v>
      </c>
      <c r="C5" s="17" t="s">
        <v>75</v>
      </c>
      <c r="D5" s="17" t="s">
        <v>11</v>
      </c>
      <c r="E5" s="17" t="s">
        <v>76</v>
      </c>
      <c r="F5" s="17" t="s">
        <v>77</v>
      </c>
      <c r="G5" s="17" t="s">
        <v>78</v>
      </c>
      <c r="H5" s="17" t="s">
        <v>79</v>
      </c>
    </row>
    <row r="6" spans="1:8" ht="33.950000000000003" customHeight="1" x14ac:dyDescent="0.25">
      <c r="A6" s="6" t="s">
        <v>80</v>
      </c>
      <c r="B6" s="6" t="s">
        <v>81</v>
      </c>
      <c r="C6" s="23" t="s">
        <v>12</v>
      </c>
      <c r="D6" s="20">
        <f>MIN(1,(COUNTA('01_Empresa'!B6)+COUNTA('01_Empresa'!B7)+COUNTA('01_Empresa'!B8)+COUNTA('01_Empresa'!B9)+COUNTA('01_Empresa'!B10)+COUNTA('01_Empresa'!B11)+COUNTA('01_Empresa'!B12)+COUNTA('01_Empresa'!B13)+COUNTA('01_Empresa'!B14)+COUNTA('01_Empresa'!C18:H18)+COUNTA('01_Empresa'!C19:H19)+COUNTA('01_Empresa'!C20:H20)+COUNTA('01_Empresa'!C21:H21)+COUNTA('01_Empresa'!C22:H22)+COUNTA('01_Empresa'!C23:H23)+COUNTA('01_Empresa'!C24:H24)+COUNTA('01_Empresa'!C25:H25)+COUNTA('01_Empresa'!C26:H26)+COUNTA('01_Empresa'!C27:H27)+COUNTA('01_Empresa'!C28:H28)+COUNTA('01_Empresa'!C29:H29)+COUNTA('01_Empresa'!B32)+COUNTA('01_Empresa'!B33)+COUNTA('01_Empresa'!B34)+COUNTA('01_Empresa'!B35)+COUNTA('01_Empresa'!B36))/86)</f>
        <v>0</v>
      </c>
      <c r="E6" s="7"/>
      <c r="F6" s="7"/>
      <c r="G6" s="7"/>
      <c r="H6" s="7"/>
    </row>
    <row r="7" spans="1:8" ht="33.950000000000003" customHeight="1" x14ac:dyDescent="0.25">
      <c r="A7" s="6" t="s">
        <v>82</v>
      </c>
      <c r="B7" s="6" t="s">
        <v>20</v>
      </c>
      <c r="C7" s="23" t="s">
        <v>17</v>
      </c>
      <c r="D7" s="20">
        <f>MIN(1,(COUNTA('02_Comite'!B7:H7)+COUNTA('02_Comite'!B8:H8)+COUNTA('02_Comite'!B9:H9)+COUNTA('02_Comite'!B10:H10)+COUNTA('02_Comite'!B11:H11)+COUNTA('02_Comite'!B12:H12)+COUNTA('02_Comite'!B15)+COUNTA('02_Comite'!B16)+COUNTA('02_Comite'!B17)+COUNTA('02_Comite'!B18)+COUNTA('02_Comite'!B19)+COUNTA('02_Comite'!B20)+COUNTA('02_Comite'!B21))/49)</f>
        <v>0</v>
      </c>
      <c r="E7" s="7"/>
      <c r="F7" s="7"/>
      <c r="G7" s="7"/>
      <c r="H7" s="7"/>
    </row>
    <row r="8" spans="1:8" ht="33.950000000000003" customHeight="1" x14ac:dyDescent="0.25">
      <c r="A8" s="6" t="s">
        <v>83</v>
      </c>
      <c r="B8" s="6" t="s">
        <v>84</v>
      </c>
      <c r="C8" s="23" t="s">
        <v>22</v>
      </c>
      <c r="D8" s="20">
        <f>MIN(1,(COUNTA('03_Reglas'!C6:H6)+COUNTA('03_Reglas'!C7:H7)+COUNTA('03_Reglas'!C8:H8)+COUNTA('03_Reglas'!C9:H9)+COUNTA('03_Reglas'!C10:H10)+COUNTA('03_Reglas'!C11:H11)+COUNTA('03_Reglas'!C12:H12)+COUNTA('03_Reglas'!C13:H13)+COUNTA('03_Reglas'!C14:H14)+COUNTA('03_Reglas'!C15:H15))/60)</f>
        <v>0</v>
      </c>
      <c r="E8" s="7"/>
      <c r="F8" s="7"/>
      <c r="G8" s="7"/>
      <c r="H8" s="7"/>
    </row>
    <row r="9" spans="1:8" ht="33.950000000000003" customHeight="1" x14ac:dyDescent="0.25">
      <c r="A9" s="6" t="s">
        <v>85</v>
      </c>
      <c r="B9" s="6" t="s">
        <v>86</v>
      </c>
      <c r="C9" s="23" t="s">
        <v>26</v>
      </c>
      <c r="D9" s="20">
        <f>MIN(1,(COUNTA('04_Inventario'!B6:O6)+COUNTA('04_Inventario'!B7:O7)+COUNTA('04_Inventario'!B8:O8))/42)</f>
        <v>0</v>
      </c>
      <c r="E9" s="7"/>
      <c r="F9" s="7"/>
      <c r="G9" s="7"/>
      <c r="H9" s="7"/>
    </row>
    <row r="10" spans="1:8" ht="33.950000000000003" customHeight="1" x14ac:dyDescent="0.25">
      <c r="A10" s="6" t="s">
        <v>87</v>
      </c>
      <c r="B10" s="6" t="s">
        <v>88</v>
      </c>
      <c r="C10" s="23" t="s">
        <v>31</v>
      </c>
      <c r="D10" s="20">
        <f>MIN(1,(COUNTA('05_Datos_Riesgos'!B7:O7)+COUNTA('05_Datos_Riesgos'!B8:O8)+COUNTA('05_Datos_Riesgos'!C18:H18)+COUNTA('05_Datos_Riesgos'!C19:H19)+COUNTA('05_Datos_Riesgos'!C20:H20)+COUNTA('05_Datos_Riesgos'!C21:H21)+COUNTA('05_Datos_Riesgos'!C22:H22)+COUNTA('05_Datos_Riesgos'!C23:H23)+COUNTA('05_Datos_Riesgos'!C24:H24)+COUNTA('05_Datos_Riesgos'!C25:H25)+COUNTA('05_Datos_Riesgos'!C26:H26)+COUNTA('05_Datos_Riesgos'!C27:H27)+COUNTA('05_Datos_Riesgos'!C28:H28)+COUNTA('05_Datos_Riesgos'!C29:H29))/100)</f>
        <v>0</v>
      </c>
      <c r="E10" s="7"/>
      <c r="F10" s="7"/>
      <c r="G10" s="7"/>
      <c r="H10" s="7"/>
    </row>
    <row r="11" spans="1:8" ht="33.950000000000003" customHeight="1" x14ac:dyDescent="0.25">
      <c r="A11" s="6" t="s">
        <v>89</v>
      </c>
      <c r="B11" s="6" t="s">
        <v>90</v>
      </c>
      <c r="C11" s="23" t="s">
        <v>36</v>
      </c>
      <c r="D11" s="20">
        <f>MIN(1,(COUNTA('06_Priorizacion'!B6:G6)+COUNTA('06_Priorizacion'!I6:Z6)+COUNTA('06_Priorizacion'!AB6)+COUNTA('06_Priorizacion'!AI6:AM6)+COUNTA('06_Priorizacion'!B7:G7)+COUNTA('06_Priorizacion'!I7:Z7)+COUNTA('06_Priorizacion'!AB7)+COUNTA('06_Priorizacion'!AI7:AM7)+COUNTA('06_Priorizacion'!B8:G8)+COUNTA('06_Priorizacion'!I8:Z8)+COUNTA('06_Priorizacion'!AB8)+COUNTA('06_Priorizacion'!AI8:AM8))/90)</f>
        <v>0</v>
      </c>
      <c r="E11" s="7"/>
      <c r="F11" s="7"/>
      <c r="G11" s="7"/>
      <c r="H11" s="7"/>
    </row>
    <row r="12" spans="1:8" ht="33.950000000000003" customHeight="1" x14ac:dyDescent="0.25">
      <c r="A12" s="6" t="s">
        <v>91</v>
      </c>
      <c r="B12" s="6" t="s">
        <v>92</v>
      </c>
      <c r="C12" s="23" t="s">
        <v>41</v>
      </c>
      <c r="D12" s="20">
        <f>MIN(1,(COUNTA('07_Proceso'!B6)+COUNTA('07_Proceso'!B7)+COUNTA('07_Proceso'!B8)+COUNTA('07_Proceso'!B9)+COUNTA('07_Proceso'!B10)+COUNTA('07_Proceso'!B11)+COUNTA('07_Proceso'!B12)+COUNTA('07_Proceso'!B13)+COUNTA('07_Proceso'!B14)+COUNTA('07_Proceso'!B15)+COUNTA('07_Proceso'!B16)+COUNTA('07_Proceso'!B17)+COUNTA('07_Proceso'!B18)+COUNTA('07_Proceso'!B19)+COUNTA('07_Proceso'!B20))/15)</f>
        <v>0</v>
      </c>
      <c r="E12" s="7"/>
      <c r="F12" s="7"/>
      <c r="G12" s="7"/>
      <c r="H12" s="7"/>
    </row>
    <row r="13" spans="1:8" ht="33.950000000000003" customHeight="1" x14ac:dyDescent="0.25">
      <c r="A13" s="6" t="s">
        <v>93</v>
      </c>
      <c r="B13" s="6" t="s">
        <v>48</v>
      </c>
      <c r="C13" s="23" t="s">
        <v>45</v>
      </c>
      <c r="D13" s="20">
        <f>MIN(1,(COUNTA('08_Workflow'!A7:H7)+COUNTA('08_Workflow'!B11:M11)+COUNTA('08_Workflow'!B12:M12)+COUNTA('08_Workflow'!B13:M13)+COUNTA('08_Workflow'!B14:M14)+COUNTA('08_Workflow'!B15:M15)+COUNTA('08_Workflow'!B28)+COUNTA('08_Workflow'!B29)+COUNTA('08_Workflow'!B30)+COUNTA('08_Workflow'!B31)+COUNTA('08_Workflow'!B32)+COUNTA('08_Workflow'!B33))/74)</f>
        <v>0</v>
      </c>
      <c r="E13" s="7"/>
      <c r="F13" s="7"/>
      <c r="G13" s="7"/>
      <c r="H13" s="7"/>
    </row>
    <row r="14" spans="1:8" ht="33.950000000000003" customHeight="1" x14ac:dyDescent="0.25">
      <c r="A14" s="6" t="s">
        <v>94</v>
      </c>
      <c r="B14" s="6" t="s">
        <v>95</v>
      </c>
      <c r="C14" s="23" t="s">
        <v>50</v>
      </c>
      <c r="D14" s="20">
        <f>MIN(1,(COUNTA('09_Piloto'!B6)+COUNTA('09_Piloto'!B7)+COUNTA('09_Piloto'!B8)+COUNTA('09_Piloto'!B11)+COUNTA('09_Piloto'!B12)+COUNTA('09_Piloto'!B13)+COUNTA('09_Piloto'!B14)+COUNTA('09_Piloto'!B15)+COUNTA('09_Piloto'!B16)+COUNTA('09_Piloto'!B19)+COUNTA('09_Piloto'!B20)+COUNTA('09_Piloto'!B21)+COUNTA('09_Piloto'!B22)+COUNTA('09_Piloto'!B23)+COUNTA('09_Piloto'!B24)+COUNTA('09_Piloto'!B27)+COUNTA('09_Piloto'!B28)+COUNTA('09_Piloto'!B29)+COUNTA('09_Piloto'!B30)+COUNTA('09_Piloto'!B31)+COUNTA('09_Piloto'!B32)+COUNTA('09_Piloto'!B33)+COUNTA('09_Piloto'!B36)+COUNTA('09_Piloto'!B37)+COUNTA('09_Piloto'!B38)+COUNTA('09_Piloto'!B39)+COUNTA('09_Piloto'!B40)+COUNTA('09_Piloto'!B41)+COUNTA('09_Piloto'!B42)+COUNTA('09_Piloto'!B43))/30)</f>
        <v>0</v>
      </c>
      <c r="E14" s="7"/>
      <c r="F14" s="7"/>
      <c r="G14" s="7"/>
      <c r="H14" s="7"/>
    </row>
    <row r="15" spans="1:8" ht="33.950000000000003" customHeight="1" x14ac:dyDescent="0.25">
      <c r="A15" s="6" t="s">
        <v>96</v>
      </c>
      <c r="B15" s="6" t="s">
        <v>97</v>
      </c>
      <c r="C15" s="23" t="s">
        <v>55</v>
      </c>
      <c r="D15" s="20">
        <f>MIN(1,(COUNTA('10_Roadmap_90d'!A6:H6)+COUNTA('10_Roadmap_90d'!A7:H7)+COUNTA('10_Roadmap_90d'!A8:H8)+COUNTA('10_Roadmap_90d'!A16:H16)+COUNTA('10_Roadmap_90d'!A17:H17)+COUNTA('10_Roadmap_90d'!A18:H18)+COUNTA('10_Roadmap_90d'!A19:H19)+COUNTA('10_Roadmap_90d'!A20:H20)+COUNTA('10_Roadmap_90d'!B25:H25)+COUNTA('10_Roadmap_90d'!B26:H26)+COUNTA('10_Roadmap_90d'!B27:H27))/85)</f>
        <v>0</v>
      </c>
      <c r="E15" s="7"/>
      <c r="F15" s="7"/>
      <c r="G15" s="7"/>
      <c r="H15" s="7"/>
    </row>
    <row r="18" spans="1:8" x14ac:dyDescent="0.25">
      <c r="B18" s="46" t="s">
        <v>98</v>
      </c>
      <c r="C18" s="38"/>
      <c r="D18" s="38"/>
      <c r="E18" s="38"/>
      <c r="F18" s="38"/>
      <c r="G18" s="38"/>
      <c r="H18" s="38"/>
    </row>
    <row r="19" spans="1:8" x14ac:dyDescent="0.25">
      <c r="B19" s="38"/>
      <c r="C19" s="38"/>
      <c r="D19" s="38"/>
      <c r="E19" s="38"/>
      <c r="F19" s="38"/>
      <c r="G19" s="38"/>
      <c r="H19" s="38"/>
    </row>
    <row r="20" spans="1:8" x14ac:dyDescent="0.25">
      <c r="B20" s="38"/>
      <c r="C20" s="38"/>
      <c r="D20" s="38"/>
      <c r="E20" s="38"/>
      <c r="F20" s="38"/>
      <c r="G20" s="38"/>
      <c r="H20" s="38"/>
    </row>
    <row r="22" spans="1:8" ht="15.75" x14ac:dyDescent="0.25">
      <c r="A22" s="24" t="s">
        <v>99</v>
      </c>
      <c r="B22" s="25"/>
      <c r="C22" s="25"/>
      <c r="D22" s="25"/>
      <c r="E22" s="25"/>
      <c r="F22" s="25"/>
      <c r="G22" s="25"/>
      <c r="H22" s="25"/>
    </row>
    <row r="23" spans="1:8" x14ac:dyDescent="0.25">
      <c r="A23" s="44" t="s">
        <v>100</v>
      </c>
      <c r="B23" s="38"/>
      <c r="C23" s="38"/>
      <c r="D23" s="26" t="str">
        <f>IFERROR((2*COUNTIF('01_Empresa'!C18:C29,"Sí")+COUNTIF('01_Empresa'!C18:C29,"Parcial"))/(2*(COUNTA('01_Empresa'!C18:C29)-COUNTIF('01_Empresa'!C18:C29,"No aplica"))),"")</f>
        <v/>
      </c>
      <c r="E23" s="45" t="s">
        <v>101</v>
      </c>
      <c r="F23" s="38"/>
      <c r="G23" s="38"/>
      <c r="H23" s="38"/>
    </row>
    <row r="24" spans="1:8" x14ac:dyDescent="0.25">
      <c r="A24" s="44" t="s">
        <v>102</v>
      </c>
      <c r="B24" s="38"/>
      <c r="C24" s="38"/>
      <c r="D24" s="27" t="str">
        <f>IF(D23="","Responde la práctica 1",IF(D23&lt;0.34,"Inicial: hay que ordenar antes de automatizar",IF(D23&lt;0.67,"En marcha: falta gobierno o medición","Avanzado: listo para escalar pilotos")))</f>
        <v>Responde la práctica 1</v>
      </c>
    </row>
    <row r="25" spans="1:8" x14ac:dyDescent="0.25">
      <c r="A25" s="44" t="s">
        <v>103</v>
      </c>
      <c r="B25" s="38"/>
      <c r="C25" s="38"/>
      <c r="D25" s="26">
        <f>AVERAGE(D6:D15)</f>
        <v>0</v>
      </c>
    </row>
    <row r="26" spans="1:8" x14ac:dyDescent="0.25">
      <c r="A26" s="44" t="s">
        <v>104</v>
      </c>
      <c r="B26" s="38"/>
      <c r="C26" s="38"/>
      <c r="D26" s="28">
        <v>25</v>
      </c>
      <c r="E26" s="45" t="s">
        <v>105</v>
      </c>
      <c r="F26" s="38"/>
      <c r="G26" s="38"/>
      <c r="H26" s="38"/>
    </row>
    <row r="28" spans="1:8" ht="15.75" x14ac:dyDescent="0.25">
      <c r="A28" s="24" t="s">
        <v>106</v>
      </c>
      <c r="B28" s="25"/>
      <c r="C28" s="25"/>
      <c r="D28" s="25"/>
      <c r="E28" s="25"/>
      <c r="F28" s="25"/>
      <c r="G28" s="25"/>
      <c r="H28" s="25"/>
    </row>
    <row r="29" spans="1:8" x14ac:dyDescent="0.25">
      <c r="A29" s="29" t="s">
        <v>107</v>
      </c>
      <c r="B29" s="29" t="s">
        <v>108</v>
      </c>
      <c r="C29" s="29" t="s">
        <v>109</v>
      </c>
      <c r="D29" s="29" t="s">
        <v>110</v>
      </c>
      <c r="E29" s="29" t="s">
        <v>111</v>
      </c>
      <c r="F29" s="29" t="s">
        <v>112</v>
      </c>
      <c r="G29" s="29" t="s">
        <v>113</v>
      </c>
    </row>
    <row r="30" spans="1:8" x14ac:dyDescent="0.25">
      <c r="A30">
        <v>1</v>
      </c>
      <c r="B30" s="30" t="str">
        <f>IFERROR(INDEX('06_Priorizacion'!$C$6:$C$25,MATCH(LARGE('06_Priorizacion'!$AN$6:$AN$25,1),'06_Priorizacion'!$AN$6:$AN$25,0)),"—")</f>
        <v>—</v>
      </c>
      <c r="C30" s="30" t="str">
        <f>IFERROR(INDEX('06_Priorizacion'!$B$6:$B$25,MATCH(LARGE('06_Priorizacion'!$AN$6:$AN$25,1),'06_Priorizacion'!$AN$6:$AN$25,0)),"—")</f>
        <v>—</v>
      </c>
      <c r="D30" s="31" t="str">
        <f>IFERROR(INDEX('06_Priorizacion'!$AG$6:$AG$25,MATCH(LARGE('06_Priorizacion'!$AN$6:$AN$25,1),'06_Priorizacion'!$AN$6:$AN$25,0)),"—")</f>
        <v>—</v>
      </c>
      <c r="E30" s="30" t="str">
        <f>IFERROR(INDEX('06_Priorizacion'!$AH$6:$AH$25,MATCH(LARGE('06_Priorizacion'!$AN$6:$AN$25,1),'06_Priorizacion'!$AN$6:$AN$25,0)),"—")</f>
        <v>—</v>
      </c>
      <c r="F30" s="31" t="str">
        <f>IFERROR(INDEX('06_Priorizacion'!$H$6:$H$25,MATCH(LARGE('06_Priorizacion'!$AN$6:$AN$25,1),'06_Priorizacion'!$AN$6:$AN$25,0)),"—")</f>
        <v>—</v>
      </c>
      <c r="G30" s="32" t="str">
        <f>IFERROR(INDEX('06_Priorizacion'!$AA$6:$AA$25,MATCH(LARGE('06_Priorizacion'!$AN$6:$AN$25,1),'06_Priorizacion'!$AN$6:$AN$25,0)),"—")</f>
        <v>—</v>
      </c>
    </row>
    <row r="31" spans="1:8" x14ac:dyDescent="0.25">
      <c r="A31">
        <v>2</v>
      </c>
      <c r="B31" s="30" t="str">
        <f>IFERROR(INDEX('06_Priorizacion'!$C$6:$C$25,MATCH(LARGE('06_Priorizacion'!$AN$6:$AN$25,2),'06_Priorizacion'!$AN$6:$AN$25,0)),"—")</f>
        <v>—</v>
      </c>
      <c r="C31" s="30" t="str">
        <f>IFERROR(INDEX('06_Priorizacion'!$B$6:$B$25,MATCH(LARGE('06_Priorizacion'!$AN$6:$AN$25,2),'06_Priorizacion'!$AN$6:$AN$25,0)),"—")</f>
        <v>—</v>
      </c>
      <c r="D31" s="31" t="str">
        <f>IFERROR(INDEX('06_Priorizacion'!$AG$6:$AG$25,MATCH(LARGE('06_Priorizacion'!$AN$6:$AN$25,2),'06_Priorizacion'!$AN$6:$AN$25,0)),"—")</f>
        <v>—</v>
      </c>
      <c r="E31" s="30" t="str">
        <f>IFERROR(INDEX('06_Priorizacion'!$AH$6:$AH$25,MATCH(LARGE('06_Priorizacion'!$AN$6:$AN$25,2),'06_Priorizacion'!$AN$6:$AN$25,0)),"—")</f>
        <v>—</v>
      </c>
      <c r="F31" s="31" t="str">
        <f>IFERROR(INDEX('06_Priorizacion'!$H$6:$H$25,MATCH(LARGE('06_Priorizacion'!$AN$6:$AN$25,2),'06_Priorizacion'!$AN$6:$AN$25,0)),"—")</f>
        <v>—</v>
      </c>
      <c r="G31" s="32" t="str">
        <f>IFERROR(INDEX('06_Priorizacion'!$AA$6:$AA$25,MATCH(LARGE('06_Priorizacion'!$AN$6:$AN$25,2),'06_Priorizacion'!$AN$6:$AN$25,0)),"—")</f>
        <v>—</v>
      </c>
    </row>
    <row r="32" spans="1:8" x14ac:dyDescent="0.25">
      <c r="A32">
        <v>3</v>
      </c>
      <c r="B32" s="30" t="str">
        <f>IFERROR(INDEX('06_Priorizacion'!$C$6:$C$25,MATCH(LARGE('06_Priorizacion'!$AN$6:$AN$25,3),'06_Priorizacion'!$AN$6:$AN$25,0)),"—")</f>
        <v>—</v>
      </c>
      <c r="C32" s="30" t="str">
        <f>IFERROR(INDEX('06_Priorizacion'!$B$6:$B$25,MATCH(LARGE('06_Priorizacion'!$AN$6:$AN$25,3),'06_Priorizacion'!$AN$6:$AN$25,0)),"—")</f>
        <v>—</v>
      </c>
      <c r="D32" s="31" t="str">
        <f>IFERROR(INDEX('06_Priorizacion'!$AG$6:$AG$25,MATCH(LARGE('06_Priorizacion'!$AN$6:$AN$25,3),'06_Priorizacion'!$AN$6:$AN$25,0)),"—")</f>
        <v>—</v>
      </c>
      <c r="E32" s="30" t="str">
        <f>IFERROR(INDEX('06_Priorizacion'!$AH$6:$AH$25,MATCH(LARGE('06_Priorizacion'!$AN$6:$AN$25,3),'06_Priorizacion'!$AN$6:$AN$25,0)),"—")</f>
        <v>—</v>
      </c>
      <c r="F32" s="31" t="str">
        <f>IFERROR(INDEX('06_Priorizacion'!$H$6:$H$25,MATCH(LARGE('06_Priorizacion'!$AN$6:$AN$25,3),'06_Priorizacion'!$AN$6:$AN$25,0)),"—")</f>
        <v>—</v>
      </c>
      <c r="G32" s="32" t="str">
        <f>IFERROR(INDEX('06_Priorizacion'!$AA$6:$AA$25,MATCH(LARGE('06_Priorizacion'!$AN$6:$AN$25,3),'06_Priorizacion'!$AN$6:$AN$25,0)),"—")</f>
        <v>—</v>
      </c>
    </row>
    <row r="34" spans="1:1" x14ac:dyDescent="0.25">
      <c r="A34" s="22" t="s">
        <v>114</v>
      </c>
    </row>
  </sheetData>
  <mergeCells count="9">
    <mergeCell ref="A1:H1"/>
    <mergeCell ref="A26:C26"/>
    <mergeCell ref="A24:C24"/>
    <mergeCell ref="B18:H20"/>
    <mergeCell ref="A25:C25"/>
    <mergeCell ref="E23:H23"/>
    <mergeCell ref="E26:H26"/>
    <mergeCell ref="A23:C23"/>
    <mergeCell ref="A2:H2"/>
  </mergeCells>
  <conditionalFormatting sqref="D6:D15">
    <cfRule type="dataBar" priority="1">
      <dataBar>
        <cfvo type="num" val="0"/>
        <cfvo type="num" val="1"/>
        <color rgb="FFFFC21A"/>
      </dataBar>
    </cfRule>
  </conditionalFormatting>
  <hyperlinks>
    <hyperlink ref="C6" location="'01_Empresa'!A1" display="01_Empresa" xr:uid="{00000000-0004-0000-0100-000000000000}"/>
    <hyperlink ref="C7" location="'02_Comite'!A1" display="02_Comite" xr:uid="{00000000-0004-0000-0100-000001000000}"/>
    <hyperlink ref="C8" location="'03_Reglas'!A1" display="03_Reglas" xr:uid="{00000000-0004-0000-0100-000002000000}"/>
    <hyperlink ref="C9" location="'04_Inventario'!A1" display="04_Inventario" xr:uid="{00000000-0004-0000-0100-000003000000}"/>
    <hyperlink ref="C10" location="'05_Datos_Riesgos'!A1" display="05_Datos_Riesgos" xr:uid="{00000000-0004-0000-0100-000004000000}"/>
    <hyperlink ref="C11" location="'06_Priorizacion'!A1" display="06_Priorizacion" xr:uid="{00000000-0004-0000-0100-000005000000}"/>
    <hyperlink ref="C12" location="'07_Proceso'!A1" display="07_Proceso" xr:uid="{00000000-0004-0000-0100-000006000000}"/>
    <hyperlink ref="C13" location="'08_Workflow'!A1" display="08_Workflow" xr:uid="{00000000-0004-0000-0100-000007000000}"/>
    <hyperlink ref="C14" location="'09_Piloto'!A1" display="09_Piloto" xr:uid="{00000000-0004-0000-0100-000008000000}"/>
    <hyperlink ref="C15" location="'10_Roadmap_90d'!A1" display="10_Roadmap_90d" xr:uid="{00000000-0004-0000-0100-000009000000}"/>
    <hyperlink ref="A34" r:id="rId1" xr:uid="{00000000-0004-0000-0100-00000A000000}"/>
  </hyperlinks>
  <pageMargins left="0.25" right="0.25" top="0.5" bottom="0.5" header="0.5" footer="0.5"/>
  <pageSetup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2B4A"/>
  </sheetPr>
  <dimension ref="A1:H39"/>
  <sheetViews>
    <sheetView showGridLines="0" tabSelected="1" zoomScale="85" workbookViewId="0">
      <pane ySplit="5" topLeftCell="A6" activePane="bottomLeft" state="frozen"/>
      <selection sqref="A1:H1"/>
      <selection pane="bottomLeft" sqref="A1:H1"/>
    </sheetView>
  </sheetViews>
  <sheetFormatPr baseColWidth="10" defaultColWidth="9.140625" defaultRowHeight="15" x14ac:dyDescent="0.25"/>
  <cols>
    <col min="1" max="1" width="31" customWidth="1"/>
    <col min="2" max="2" width="28" customWidth="1"/>
    <col min="3" max="3" width="30.28515625" customWidth="1"/>
    <col min="4" max="5" width="28" customWidth="1"/>
    <col min="6" max="8" width="24" customWidth="1"/>
  </cols>
  <sheetData>
    <row r="1" spans="1:8" ht="33.950000000000003" customHeight="1" x14ac:dyDescent="0.25">
      <c r="A1" s="37" t="s">
        <v>115</v>
      </c>
      <c r="B1" s="38"/>
      <c r="C1" s="38"/>
      <c r="D1" s="38"/>
      <c r="E1" s="38"/>
      <c r="F1" s="38"/>
      <c r="G1" s="38"/>
      <c r="H1" s="38"/>
    </row>
    <row r="2" spans="1:8" ht="32.1" customHeight="1" x14ac:dyDescent="0.25">
      <c r="A2" s="51" t="s">
        <v>116</v>
      </c>
      <c r="B2" s="38"/>
      <c r="C2" s="38"/>
      <c r="D2" s="38"/>
      <c r="E2" s="38"/>
      <c r="F2" s="38"/>
      <c r="G2" s="38"/>
      <c r="H2" s="38"/>
    </row>
    <row r="3" spans="1:8" x14ac:dyDescent="0.25">
      <c r="A3" s="49" t="s">
        <v>117</v>
      </c>
      <c r="B3" s="38"/>
      <c r="F3" s="33" t="s">
        <v>118</v>
      </c>
      <c r="G3" s="33" t="s">
        <v>119</v>
      </c>
      <c r="H3" s="33" t="s">
        <v>120</v>
      </c>
    </row>
    <row r="5" spans="1:8" ht="24.95" customHeight="1" x14ac:dyDescent="0.25">
      <c r="A5" s="52" t="s">
        <v>121</v>
      </c>
      <c r="B5" s="38"/>
      <c r="C5" s="38"/>
      <c r="D5" s="38"/>
      <c r="E5" s="38"/>
      <c r="F5" s="38"/>
      <c r="G5" s="38"/>
      <c r="H5" s="38"/>
    </row>
    <row r="6" spans="1:8" ht="33.950000000000003" customHeight="1" x14ac:dyDescent="0.25">
      <c r="A6" s="6" t="s">
        <v>122</v>
      </c>
      <c r="B6" s="47"/>
      <c r="C6" s="48"/>
      <c r="D6" s="48"/>
      <c r="E6" s="48"/>
      <c r="F6" s="48"/>
      <c r="G6" s="48"/>
      <c r="H6" s="48"/>
    </row>
    <row r="7" spans="1:8" ht="33.950000000000003" customHeight="1" x14ac:dyDescent="0.25">
      <c r="A7" s="6" t="s">
        <v>123</v>
      </c>
      <c r="B7" s="47"/>
      <c r="C7" s="48"/>
      <c r="D7" s="48"/>
      <c r="E7" s="48"/>
      <c r="F7" s="48"/>
      <c r="G7" s="48"/>
      <c r="H7" s="48"/>
    </row>
    <row r="8" spans="1:8" ht="33.950000000000003" customHeight="1" x14ac:dyDescent="0.25">
      <c r="A8" s="6" t="s">
        <v>124</v>
      </c>
      <c r="B8" s="47"/>
      <c r="C8" s="48"/>
      <c r="D8" s="48"/>
      <c r="E8" s="48"/>
      <c r="F8" s="48"/>
      <c r="G8" s="48"/>
      <c r="H8" s="48"/>
    </row>
    <row r="9" spans="1:8" ht="33.950000000000003" customHeight="1" x14ac:dyDescent="0.25">
      <c r="A9" s="6" t="s">
        <v>125</v>
      </c>
      <c r="B9" s="47"/>
      <c r="C9" s="48"/>
      <c r="D9" s="48"/>
      <c r="E9" s="48"/>
      <c r="F9" s="48"/>
      <c r="G9" s="48"/>
      <c r="H9" s="48"/>
    </row>
    <row r="10" spans="1:8" ht="33.950000000000003" customHeight="1" x14ac:dyDescent="0.25">
      <c r="A10" s="6" t="s">
        <v>126</v>
      </c>
      <c r="B10" s="47"/>
      <c r="C10" s="48"/>
      <c r="D10" s="48"/>
      <c r="E10" s="48"/>
      <c r="F10" s="48"/>
      <c r="G10" s="48"/>
      <c r="H10" s="48"/>
    </row>
    <row r="11" spans="1:8" ht="33.950000000000003" customHeight="1" x14ac:dyDescent="0.25">
      <c r="A11" s="6" t="s">
        <v>127</v>
      </c>
      <c r="B11" s="47"/>
      <c r="C11" s="48"/>
      <c r="D11" s="48"/>
      <c r="E11" s="48"/>
      <c r="F11" s="48"/>
      <c r="G11" s="48"/>
      <c r="H11" s="48"/>
    </row>
    <row r="12" spans="1:8" ht="33.950000000000003" customHeight="1" x14ac:dyDescent="0.25">
      <c r="A12" s="6" t="s">
        <v>128</v>
      </c>
      <c r="B12" s="47"/>
      <c r="C12" s="48"/>
      <c r="D12" s="48"/>
      <c r="E12" s="48"/>
      <c r="F12" s="48"/>
      <c r="G12" s="48"/>
      <c r="H12" s="48"/>
    </row>
    <row r="13" spans="1:8" ht="33.950000000000003" customHeight="1" x14ac:dyDescent="0.25">
      <c r="A13" s="6" t="s">
        <v>129</v>
      </c>
      <c r="B13" s="47"/>
      <c r="C13" s="48"/>
      <c r="D13" s="48"/>
      <c r="E13" s="48"/>
      <c r="F13" s="48"/>
      <c r="G13" s="48"/>
      <c r="H13" s="48"/>
    </row>
    <row r="14" spans="1:8" ht="33.950000000000003" customHeight="1" x14ac:dyDescent="0.25">
      <c r="A14" s="6" t="s">
        <v>130</v>
      </c>
      <c r="B14" s="47"/>
      <c r="C14" s="48"/>
      <c r="D14" s="48"/>
      <c r="E14" s="48"/>
      <c r="F14" s="48"/>
      <c r="G14" s="48"/>
      <c r="H14" s="48"/>
    </row>
    <row r="16" spans="1:8" ht="24.95" customHeight="1" x14ac:dyDescent="0.25">
      <c r="A16" s="40" t="s">
        <v>131</v>
      </c>
      <c r="B16" s="38"/>
      <c r="C16" s="38"/>
      <c r="D16" s="38"/>
      <c r="E16" s="38"/>
      <c r="F16" s="38"/>
      <c r="G16" s="38"/>
      <c r="H16" s="38"/>
    </row>
    <row r="17" spans="1:8" x14ac:dyDescent="0.25">
      <c r="A17" s="34" t="s">
        <v>132</v>
      </c>
      <c r="B17" s="34" t="s">
        <v>133</v>
      </c>
      <c r="C17" s="34" t="s">
        <v>134</v>
      </c>
      <c r="D17" s="34" t="s">
        <v>135</v>
      </c>
      <c r="E17" s="34" t="s">
        <v>136</v>
      </c>
      <c r="F17" s="34" t="s">
        <v>77</v>
      </c>
      <c r="G17" s="34" t="s">
        <v>76</v>
      </c>
      <c r="H17" s="34" t="s">
        <v>111</v>
      </c>
    </row>
    <row r="18" spans="1:8" ht="51.95" customHeight="1" x14ac:dyDescent="0.25">
      <c r="A18" s="7" t="s">
        <v>137</v>
      </c>
      <c r="B18" s="7" t="s">
        <v>138</v>
      </c>
      <c r="C18" s="7"/>
      <c r="D18" s="7"/>
      <c r="E18" s="7"/>
      <c r="F18" s="7"/>
      <c r="G18" s="7"/>
      <c r="H18" s="7"/>
    </row>
    <row r="19" spans="1:8" ht="51.95" customHeight="1" x14ac:dyDescent="0.25">
      <c r="A19" s="7" t="s">
        <v>28</v>
      </c>
      <c r="B19" s="7" t="s">
        <v>139</v>
      </c>
      <c r="C19" s="7"/>
      <c r="D19" s="7"/>
      <c r="E19" s="7"/>
      <c r="F19" s="7"/>
      <c r="G19" s="7"/>
      <c r="H19" s="7"/>
    </row>
    <row r="20" spans="1:8" ht="51.95" customHeight="1" x14ac:dyDescent="0.25">
      <c r="A20" s="7" t="s">
        <v>140</v>
      </c>
      <c r="B20" s="7" t="s">
        <v>141</v>
      </c>
      <c r="C20" s="7"/>
      <c r="D20" s="7"/>
      <c r="E20" s="7"/>
      <c r="F20" s="7"/>
      <c r="G20" s="7"/>
      <c r="H20" s="7"/>
    </row>
    <row r="21" spans="1:8" ht="51.95" customHeight="1" x14ac:dyDescent="0.25">
      <c r="A21" s="7" t="s">
        <v>142</v>
      </c>
      <c r="B21" s="7" t="s">
        <v>143</v>
      </c>
      <c r="C21" s="7"/>
      <c r="D21" s="7"/>
      <c r="E21" s="7"/>
      <c r="F21" s="7"/>
      <c r="G21" s="7"/>
      <c r="H21" s="7"/>
    </row>
    <row r="22" spans="1:8" ht="51.95" customHeight="1" x14ac:dyDescent="0.25">
      <c r="A22" s="7" t="s">
        <v>144</v>
      </c>
      <c r="B22" s="7" t="s">
        <v>145</v>
      </c>
      <c r="C22" s="7"/>
      <c r="D22" s="7"/>
      <c r="E22" s="7"/>
      <c r="F22" s="7"/>
      <c r="G22" s="7"/>
      <c r="H22" s="7"/>
    </row>
    <row r="23" spans="1:8" ht="51.95" customHeight="1" x14ac:dyDescent="0.25">
      <c r="A23" s="7" t="s">
        <v>146</v>
      </c>
      <c r="B23" s="7" t="s">
        <v>147</v>
      </c>
      <c r="C23" s="7"/>
      <c r="D23" s="7"/>
      <c r="E23" s="7"/>
      <c r="F23" s="7"/>
      <c r="G23" s="7"/>
      <c r="H23" s="7"/>
    </row>
    <row r="24" spans="1:8" ht="51.95" customHeight="1" x14ac:dyDescent="0.25">
      <c r="A24" s="7" t="s">
        <v>148</v>
      </c>
      <c r="B24" s="7" t="s">
        <v>149</v>
      </c>
      <c r="C24" s="7"/>
      <c r="D24" s="7"/>
      <c r="E24" s="7"/>
      <c r="F24" s="7"/>
      <c r="G24" s="7"/>
      <c r="H24" s="7"/>
    </row>
    <row r="25" spans="1:8" ht="51.95" customHeight="1" x14ac:dyDescent="0.25">
      <c r="A25" s="7" t="s">
        <v>19</v>
      </c>
      <c r="B25" s="7" t="s">
        <v>150</v>
      </c>
      <c r="C25" s="7"/>
      <c r="D25" s="7"/>
      <c r="E25" s="7"/>
      <c r="F25" s="7"/>
      <c r="G25" s="7"/>
      <c r="H25" s="7"/>
    </row>
    <row r="26" spans="1:8" ht="66.75" customHeight="1" x14ac:dyDescent="0.25">
      <c r="A26" s="7" t="s">
        <v>151</v>
      </c>
      <c r="B26" s="7" t="s">
        <v>152</v>
      </c>
      <c r="C26" s="7"/>
      <c r="D26" s="7"/>
      <c r="E26" s="7"/>
      <c r="F26" s="7"/>
      <c r="G26" s="7"/>
      <c r="H26" s="7"/>
    </row>
    <row r="27" spans="1:8" ht="51.95" customHeight="1" x14ac:dyDescent="0.25">
      <c r="A27" s="7" t="s">
        <v>153</v>
      </c>
      <c r="B27" s="7" t="s">
        <v>154</v>
      </c>
      <c r="C27" s="7"/>
      <c r="D27" s="7"/>
      <c r="E27" s="7"/>
      <c r="F27" s="7"/>
      <c r="G27" s="7"/>
      <c r="H27" s="7"/>
    </row>
    <row r="28" spans="1:8" ht="51.95" customHeight="1" x14ac:dyDescent="0.25">
      <c r="A28" s="7" t="s">
        <v>155</v>
      </c>
      <c r="B28" s="7" t="s">
        <v>156</v>
      </c>
      <c r="C28" s="7"/>
      <c r="D28" s="7"/>
      <c r="E28" s="7"/>
      <c r="F28" s="7"/>
      <c r="G28" s="7"/>
      <c r="H28" s="7"/>
    </row>
    <row r="29" spans="1:8" ht="82.5" customHeight="1" x14ac:dyDescent="0.25">
      <c r="A29" s="7" t="s">
        <v>157</v>
      </c>
      <c r="B29" s="7" t="s">
        <v>158</v>
      </c>
      <c r="C29" s="7"/>
      <c r="D29" s="7"/>
      <c r="E29" s="7"/>
      <c r="F29" s="7"/>
      <c r="G29" s="7"/>
      <c r="H29" s="7"/>
    </row>
    <row r="31" spans="1:8" ht="24.95" customHeight="1" x14ac:dyDescent="0.25">
      <c r="A31" s="53" t="s">
        <v>159</v>
      </c>
      <c r="B31" s="38"/>
      <c r="C31" s="38"/>
      <c r="D31" s="38"/>
      <c r="E31" s="38"/>
      <c r="F31" s="38"/>
      <c r="G31" s="38"/>
      <c r="H31" s="38"/>
    </row>
    <row r="32" spans="1:8" ht="39.950000000000003" customHeight="1" x14ac:dyDescent="0.25">
      <c r="A32" s="6" t="s">
        <v>160</v>
      </c>
      <c r="B32" s="47"/>
      <c r="C32" s="48"/>
      <c r="D32" s="48"/>
      <c r="E32" s="48"/>
      <c r="F32" s="48"/>
      <c r="G32" s="48"/>
      <c r="H32" s="48"/>
    </row>
    <row r="33" spans="1:8" ht="39.950000000000003" customHeight="1" x14ac:dyDescent="0.25">
      <c r="A33" s="6" t="s">
        <v>161</v>
      </c>
      <c r="B33" s="47"/>
      <c r="C33" s="48"/>
      <c r="D33" s="48"/>
      <c r="E33" s="48"/>
      <c r="F33" s="48"/>
      <c r="G33" s="48"/>
      <c r="H33" s="48"/>
    </row>
    <row r="34" spans="1:8" ht="39.950000000000003" customHeight="1" x14ac:dyDescent="0.25">
      <c r="A34" s="6" t="s">
        <v>162</v>
      </c>
      <c r="B34" s="47"/>
      <c r="C34" s="48"/>
      <c r="D34" s="48"/>
      <c r="E34" s="48"/>
      <c r="F34" s="48"/>
      <c r="G34" s="48"/>
      <c r="H34" s="48"/>
    </row>
    <row r="35" spans="1:8" ht="39.950000000000003" customHeight="1" x14ac:dyDescent="0.25">
      <c r="A35" s="6" t="s">
        <v>163</v>
      </c>
      <c r="B35" s="47"/>
      <c r="C35" s="48"/>
      <c r="D35" s="48"/>
      <c r="E35" s="48"/>
      <c r="F35" s="48"/>
      <c r="G35" s="48"/>
      <c r="H35" s="48"/>
    </row>
    <row r="36" spans="1:8" ht="39.950000000000003" customHeight="1" x14ac:dyDescent="0.25">
      <c r="A36" s="6" t="s">
        <v>164</v>
      </c>
      <c r="B36" s="47"/>
      <c r="C36" s="48"/>
      <c r="D36" s="48"/>
      <c r="E36" s="48"/>
      <c r="F36" s="48"/>
      <c r="G36" s="48"/>
      <c r="H36" s="48"/>
    </row>
    <row r="38" spans="1:8" x14ac:dyDescent="0.25">
      <c r="A38" s="50" t="s">
        <v>165</v>
      </c>
      <c r="B38" s="38"/>
      <c r="C38" s="38"/>
      <c r="D38" s="38"/>
      <c r="E38" s="38"/>
      <c r="F38" s="38"/>
      <c r="G38" s="38"/>
      <c r="H38" s="38"/>
    </row>
    <row r="39" spans="1:8" x14ac:dyDescent="0.25">
      <c r="A39" s="38"/>
      <c r="B39" s="38"/>
      <c r="C39" s="38"/>
      <c r="D39" s="38"/>
      <c r="E39" s="38"/>
      <c r="F39" s="38"/>
      <c r="G39" s="38"/>
      <c r="H39" s="38"/>
    </row>
  </sheetData>
  <mergeCells count="21">
    <mergeCell ref="A38:H39"/>
    <mergeCell ref="A2:H2"/>
    <mergeCell ref="B12:H12"/>
    <mergeCell ref="A5:H5"/>
    <mergeCell ref="B11:H11"/>
    <mergeCell ref="B8:H8"/>
    <mergeCell ref="B14:H14"/>
    <mergeCell ref="B13:H13"/>
    <mergeCell ref="A31:H31"/>
    <mergeCell ref="B10:H10"/>
    <mergeCell ref="B34:H34"/>
    <mergeCell ref="B9:H9"/>
    <mergeCell ref="B6:H6"/>
    <mergeCell ref="B33:H33"/>
    <mergeCell ref="A1:H1"/>
    <mergeCell ref="B36:H36"/>
    <mergeCell ref="B32:H32"/>
    <mergeCell ref="B35:H35"/>
    <mergeCell ref="A16:H16"/>
    <mergeCell ref="B7:H7"/>
    <mergeCell ref="A3:B3"/>
  </mergeCells>
  <dataValidations count="2">
    <dataValidation type="list" allowBlank="1" sqref="C18:C29" xr:uid="{00000000-0002-0000-0200-000000000000}">
      <formula1>"Sí,Parcial,No,No lo sé,No aplica"</formula1>
    </dataValidation>
    <dataValidation type="list" allowBlank="1" sqref="H18:H29" xr:uid="{00000000-0002-0000-0200-000001000000}">
      <formula1>"Alta,Media,Baja"</formula1>
    </dataValidation>
  </dataValidations>
  <hyperlinks>
    <hyperlink ref="F3" location="'01_Ejemplo_Empresa'!A1" display="Ver el ejemplo →" xr:uid="{00000000-0004-0000-0200-000000000000}"/>
    <hyperlink ref="G3" location="'Panel'!A1" display="Panel" xr:uid="{00000000-0004-0000-0200-000001000000}"/>
    <hyperlink ref="H3" location="'02_Comite'!A1" display="Siguiente paso →" xr:uid="{00000000-0004-0000-0200-000002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2B4A"/>
  </sheetPr>
  <dimension ref="A1:H39"/>
  <sheetViews>
    <sheetView showGridLines="0" zoomScale="85" workbookViewId="0">
      <pane ySplit="5" topLeftCell="A14" activePane="bottomLeft" state="frozen"/>
      <selection pane="bottomLeft" activeCell="A36" sqref="A36"/>
    </sheetView>
  </sheetViews>
  <sheetFormatPr baseColWidth="10" defaultColWidth="9.140625" defaultRowHeight="15" x14ac:dyDescent="0.25"/>
  <cols>
    <col min="1" max="1" width="31" customWidth="1"/>
    <col min="2" max="5" width="28" customWidth="1"/>
    <col min="6" max="8" width="24" customWidth="1"/>
  </cols>
  <sheetData>
    <row r="1" spans="1:8" ht="33.950000000000003" customHeight="1" x14ac:dyDescent="0.25">
      <c r="A1" s="37" t="s">
        <v>166</v>
      </c>
      <c r="B1" s="38"/>
      <c r="C1" s="38"/>
      <c r="D1" s="38"/>
      <c r="E1" s="38"/>
      <c r="F1" s="38"/>
      <c r="G1" s="38"/>
      <c r="H1" s="38"/>
    </row>
    <row r="2" spans="1:8" ht="32.1" customHeight="1" x14ac:dyDescent="0.25">
      <c r="A2" s="51" t="s">
        <v>167</v>
      </c>
      <c r="B2" s="38"/>
      <c r="C2" s="38"/>
      <c r="D2" s="38"/>
      <c r="E2" s="38"/>
      <c r="F2" s="38"/>
      <c r="G2" s="38"/>
      <c r="H2" s="38"/>
    </row>
    <row r="3" spans="1:8" x14ac:dyDescent="0.25">
      <c r="H3" s="33" t="s">
        <v>168</v>
      </c>
    </row>
    <row r="5" spans="1:8" ht="24.95" customHeight="1" x14ac:dyDescent="0.25">
      <c r="A5" s="52" t="s">
        <v>121</v>
      </c>
      <c r="B5" s="38"/>
      <c r="C5" s="38"/>
      <c r="D5" s="38"/>
      <c r="E5" s="38"/>
      <c r="F5" s="38"/>
      <c r="G5" s="38"/>
      <c r="H5" s="38"/>
    </row>
    <row r="6" spans="1:8" ht="33.950000000000003" customHeight="1" x14ac:dyDescent="0.25">
      <c r="A6" s="6" t="s">
        <v>122</v>
      </c>
      <c r="B6" s="54" t="s">
        <v>169</v>
      </c>
      <c r="C6" s="48"/>
      <c r="D6" s="48"/>
      <c r="E6" s="48"/>
      <c r="F6" s="48"/>
      <c r="G6" s="48"/>
      <c r="H6" s="48"/>
    </row>
    <row r="7" spans="1:8" ht="33.950000000000003" customHeight="1" x14ac:dyDescent="0.25">
      <c r="A7" s="6" t="s">
        <v>123</v>
      </c>
      <c r="B7" s="54" t="s">
        <v>170</v>
      </c>
      <c r="C7" s="48"/>
      <c r="D7" s="48"/>
      <c r="E7" s="48"/>
      <c r="F7" s="48"/>
      <c r="G7" s="48"/>
      <c r="H7" s="48"/>
    </row>
    <row r="8" spans="1:8" ht="33.950000000000003" customHeight="1" x14ac:dyDescent="0.25">
      <c r="A8" s="6" t="s">
        <v>124</v>
      </c>
      <c r="B8" s="54" t="s">
        <v>171</v>
      </c>
      <c r="C8" s="48"/>
      <c r="D8" s="48"/>
      <c r="E8" s="48"/>
      <c r="F8" s="48"/>
      <c r="G8" s="48"/>
      <c r="H8" s="48"/>
    </row>
    <row r="9" spans="1:8" ht="33.950000000000003" customHeight="1" x14ac:dyDescent="0.25">
      <c r="A9" s="6" t="s">
        <v>125</v>
      </c>
      <c r="B9" s="54" t="s">
        <v>172</v>
      </c>
      <c r="C9" s="48"/>
      <c r="D9" s="48"/>
      <c r="E9" s="48"/>
      <c r="F9" s="48"/>
      <c r="G9" s="48"/>
      <c r="H9" s="48"/>
    </row>
    <row r="10" spans="1:8" ht="33.950000000000003" customHeight="1" x14ac:dyDescent="0.25">
      <c r="A10" s="6" t="s">
        <v>126</v>
      </c>
      <c r="B10" s="54" t="s">
        <v>173</v>
      </c>
      <c r="C10" s="48"/>
      <c r="D10" s="48"/>
      <c r="E10" s="48"/>
      <c r="F10" s="48"/>
      <c r="G10" s="48"/>
      <c r="H10" s="48"/>
    </row>
    <row r="11" spans="1:8" ht="33.950000000000003" customHeight="1" x14ac:dyDescent="0.25">
      <c r="A11" s="6" t="s">
        <v>127</v>
      </c>
      <c r="B11" s="54" t="s">
        <v>174</v>
      </c>
      <c r="C11" s="48"/>
      <c r="D11" s="48"/>
      <c r="E11" s="48"/>
      <c r="F11" s="48"/>
      <c r="G11" s="48"/>
      <c r="H11" s="48"/>
    </row>
    <row r="12" spans="1:8" ht="33.950000000000003" customHeight="1" x14ac:dyDescent="0.25">
      <c r="A12" s="6" t="s">
        <v>128</v>
      </c>
      <c r="B12" s="54" t="s">
        <v>175</v>
      </c>
      <c r="C12" s="48"/>
      <c r="D12" s="48"/>
      <c r="E12" s="48"/>
      <c r="F12" s="48"/>
      <c r="G12" s="48"/>
      <c r="H12" s="48"/>
    </row>
    <row r="13" spans="1:8" ht="33.950000000000003" customHeight="1" x14ac:dyDescent="0.25">
      <c r="A13" s="6" t="s">
        <v>129</v>
      </c>
      <c r="B13" s="54" t="s">
        <v>176</v>
      </c>
      <c r="C13" s="48"/>
      <c r="D13" s="48"/>
      <c r="E13" s="48"/>
      <c r="F13" s="48"/>
      <c r="G13" s="48"/>
      <c r="H13" s="48"/>
    </row>
    <row r="14" spans="1:8" ht="33.950000000000003" customHeight="1" x14ac:dyDescent="0.25">
      <c r="A14" s="6" t="s">
        <v>130</v>
      </c>
      <c r="B14" s="54" t="s">
        <v>177</v>
      </c>
      <c r="C14" s="48"/>
      <c r="D14" s="48"/>
      <c r="E14" s="48"/>
      <c r="F14" s="48"/>
      <c r="G14" s="48"/>
      <c r="H14" s="48"/>
    </row>
    <row r="16" spans="1:8" ht="24.95" customHeight="1" x14ac:dyDescent="0.25">
      <c r="A16" s="40" t="s">
        <v>131</v>
      </c>
      <c r="B16" s="38"/>
      <c r="C16" s="38"/>
      <c r="D16" s="38"/>
      <c r="E16" s="38"/>
      <c r="F16" s="38"/>
      <c r="G16" s="38"/>
      <c r="H16" s="38"/>
    </row>
    <row r="17" spans="1:8" x14ac:dyDescent="0.25">
      <c r="A17" s="34" t="s">
        <v>132</v>
      </c>
      <c r="B17" s="34" t="s">
        <v>133</v>
      </c>
      <c r="C17" s="34" t="s">
        <v>134</v>
      </c>
      <c r="D17" s="34" t="s">
        <v>135</v>
      </c>
      <c r="E17" s="34" t="s">
        <v>136</v>
      </c>
      <c r="F17" s="34" t="s">
        <v>77</v>
      </c>
      <c r="G17" s="34" t="s">
        <v>76</v>
      </c>
      <c r="H17" s="34" t="s">
        <v>111</v>
      </c>
    </row>
    <row r="18" spans="1:8" ht="51.95" customHeight="1" x14ac:dyDescent="0.25">
      <c r="A18" s="8" t="s">
        <v>137</v>
      </c>
      <c r="B18" s="8" t="s">
        <v>138</v>
      </c>
      <c r="C18" s="8" t="s">
        <v>178</v>
      </c>
      <c r="D18" s="8" t="s">
        <v>179</v>
      </c>
      <c r="E18" s="8" t="s">
        <v>180</v>
      </c>
      <c r="F18" s="8" t="s">
        <v>181</v>
      </c>
      <c r="G18" s="8" t="s">
        <v>182</v>
      </c>
      <c r="H18" s="8" t="s">
        <v>183</v>
      </c>
    </row>
    <row r="19" spans="1:8" ht="51.95" customHeight="1" x14ac:dyDescent="0.25">
      <c r="A19" s="8" t="s">
        <v>28</v>
      </c>
      <c r="B19" s="8" t="s">
        <v>139</v>
      </c>
      <c r="C19" s="8" t="s">
        <v>184</v>
      </c>
      <c r="D19" s="8"/>
      <c r="E19" s="8" t="s">
        <v>185</v>
      </c>
      <c r="F19" s="8" t="s">
        <v>186</v>
      </c>
      <c r="G19" s="8" t="s">
        <v>187</v>
      </c>
      <c r="H19" s="8" t="s">
        <v>183</v>
      </c>
    </row>
    <row r="20" spans="1:8" ht="51.95" customHeight="1" x14ac:dyDescent="0.25">
      <c r="A20" s="8" t="s">
        <v>140</v>
      </c>
      <c r="B20" s="8" t="s">
        <v>141</v>
      </c>
      <c r="C20" s="8" t="s">
        <v>184</v>
      </c>
      <c r="D20" s="8"/>
      <c r="E20" s="8" t="s">
        <v>188</v>
      </c>
      <c r="F20" s="8" t="s">
        <v>189</v>
      </c>
      <c r="G20" s="8" t="s">
        <v>190</v>
      </c>
      <c r="H20" s="8" t="s">
        <v>183</v>
      </c>
    </row>
    <row r="21" spans="1:8" ht="51.95" customHeight="1" x14ac:dyDescent="0.25">
      <c r="A21" s="8" t="s">
        <v>142</v>
      </c>
      <c r="B21" s="8" t="s">
        <v>143</v>
      </c>
      <c r="C21" s="8" t="s">
        <v>178</v>
      </c>
      <c r="D21" s="8"/>
      <c r="E21" s="8" t="s">
        <v>191</v>
      </c>
      <c r="F21" s="8" t="s">
        <v>192</v>
      </c>
      <c r="G21" s="8" t="s">
        <v>193</v>
      </c>
      <c r="H21" s="8" t="s">
        <v>194</v>
      </c>
    </row>
    <row r="22" spans="1:8" ht="51.95" customHeight="1" x14ac:dyDescent="0.25">
      <c r="A22" s="8" t="s">
        <v>144</v>
      </c>
      <c r="B22" s="8" t="s">
        <v>145</v>
      </c>
      <c r="C22" s="8" t="s">
        <v>178</v>
      </c>
      <c r="D22" s="8" t="s">
        <v>195</v>
      </c>
      <c r="E22" s="8" t="s">
        <v>196</v>
      </c>
      <c r="F22" s="8" t="s">
        <v>197</v>
      </c>
      <c r="G22" s="8" t="s">
        <v>198</v>
      </c>
      <c r="H22" s="8" t="s">
        <v>183</v>
      </c>
    </row>
    <row r="23" spans="1:8" ht="51.95" customHeight="1" x14ac:dyDescent="0.25">
      <c r="A23" s="8" t="s">
        <v>146</v>
      </c>
      <c r="B23" s="8" t="s">
        <v>147</v>
      </c>
      <c r="C23" s="8" t="s">
        <v>184</v>
      </c>
      <c r="D23" s="8"/>
      <c r="E23" s="8" t="s">
        <v>199</v>
      </c>
      <c r="F23" s="8" t="s">
        <v>200</v>
      </c>
      <c r="G23" s="8" t="s">
        <v>201</v>
      </c>
      <c r="H23" s="8" t="s">
        <v>183</v>
      </c>
    </row>
    <row r="24" spans="1:8" ht="51.95" customHeight="1" x14ac:dyDescent="0.25">
      <c r="A24" s="8" t="s">
        <v>148</v>
      </c>
      <c r="B24" s="8" t="s">
        <v>149</v>
      </c>
      <c r="C24" s="8" t="s">
        <v>178</v>
      </c>
      <c r="D24" s="8" t="s">
        <v>202</v>
      </c>
      <c r="E24" s="8" t="s">
        <v>203</v>
      </c>
      <c r="F24" s="8" t="s">
        <v>204</v>
      </c>
      <c r="G24" s="8" t="s">
        <v>205</v>
      </c>
      <c r="H24" s="8" t="s">
        <v>183</v>
      </c>
    </row>
    <row r="25" spans="1:8" ht="51.95" customHeight="1" x14ac:dyDescent="0.25">
      <c r="A25" s="8" t="s">
        <v>19</v>
      </c>
      <c r="B25" s="8" t="s">
        <v>150</v>
      </c>
      <c r="C25" s="8" t="s">
        <v>184</v>
      </c>
      <c r="D25" s="8"/>
      <c r="E25" s="8" t="s">
        <v>206</v>
      </c>
      <c r="F25" s="8" t="s">
        <v>207</v>
      </c>
      <c r="G25" s="8" t="s">
        <v>208</v>
      </c>
      <c r="H25" s="8" t="s">
        <v>183</v>
      </c>
    </row>
    <row r="26" spans="1:8" ht="51.95" customHeight="1" x14ac:dyDescent="0.25">
      <c r="A26" s="8" t="s">
        <v>151</v>
      </c>
      <c r="B26" s="8" t="s">
        <v>152</v>
      </c>
      <c r="C26" s="8" t="s">
        <v>178</v>
      </c>
      <c r="D26" s="8" t="s">
        <v>209</v>
      </c>
      <c r="E26" s="8" t="s">
        <v>210</v>
      </c>
      <c r="F26" s="8" t="s">
        <v>211</v>
      </c>
      <c r="G26" s="8" t="s">
        <v>212</v>
      </c>
      <c r="H26" s="8" t="s">
        <v>194</v>
      </c>
    </row>
    <row r="27" spans="1:8" ht="51.95" customHeight="1" x14ac:dyDescent="0.25">
      <c r="A27" s="8" t="s">
        <v>153</v>
      </c>
      <c r="B27" s="8" t="s">
        <v>154</v>
      </c>
      <c r="C27" s="8" t="s">
        <v>184</v>
      </c>
      <c r="D27" s="8"/>
      <c r="E27" s="8" t="s">
        <v>213</v>
      </c>
      <c r="F27" s="8" t="s">
        <v>214</v>
      </c>
      <c r="G27" s="8" t="s">
        <v>215</v>
      </c>
      <c r="H27" s="8" t="s">
        <v>194</v>
      </c>
    </row>
    <row r="28" spans="1:8" ht="51.95" customHeight="1" x14ac:dyDescent="0.25">
      <c r="A28" s="8" t="s">
        <v>155</v>
      </c>
      <c r="B28" s="8" t="s">
        <v>156</v>
      </c>
      <c r="C28" s="8" t="s">
        <v>184</v>
      </c>
      <c r="D28" s="8"/>
      <c r="E28" s="8" t="s">
        <v>216</v>
      </c>
      <c r="F28" s="8" t="s">
        <v>217</v>
      </c>
      <c r="G28" s="8" t="s">
        <v>201</v>
      </c>
      <c r="H28" s="8" t="s">
        <v>194</v>
      </c>
    </row>
    <row r="29" spans="1:8" ht="68.25" customHeight="1" x14ac:dyDescent="0.25">
      <c r="A29" s="8" t="s">
        <v>157</v>
      </c>
      <c r="B29" s="8" t="s">
        <v>158</v>
      </c>
      <c r="C29" s="8" t="s">
        <v>178</v>
      </c>
      <c r="D29" s="8" t="s">
        <v>218</v>
      </c>
      <c r="E29" s="8" t="s">
        <v>219</v>
      </c>
      <c r="F29" s="8" t="s">
        <v>220</v>
      </c>
      <c r="G29" s="8" t="s">
        <v>182</v>
      </c>
      <c r="H29" s="8" t="s">
        <v>194</v>
      </c>
    </row>
    <row r="31" spans="1:8" ht="24.95" customHeight="1" x14ac:dyDescent="0.25">
      <c r="A31" s="53" t="s">
        <v>159</v>
      </c>
      <c r="B31" s="38"/>
      <c r="C31" s="38"/>
      <c r="D31" s="38"/>
      <c r="E31" s="38"/>
      <c r="F31" s="38"/>
      <c r="G31" s="38"/>
      <c r="H31" s="38"/>
    </row>
    <row r="32" spans="1:8" ht="39.950000000000003" customHeight="1" x14ac:dyDescent="0.25">
      <c r="A32" s="6" t="s">
        <v>160</v>
      </c>
      <c r="B32" s="54" t="s">
        <v>221</v>
      </c>
      <c r="C32" s="48"/>
      <c r="D32" s="48"/>
      <c r="E32" s="48"/>
      <c r="F32" s="48"/>
      <c r="G32" s="48"/>
      <c r="H32" s="48"/>
    </row>
    <row r="33" spans="1:8" ht="39.950000000000003" customHeight="1" x14ac:dyDescent="0.25">
      <c r="A33" s="6" t="s">
        <v>161</v>
      </c>
      <c r="B33" s="54" t="s">
        <v>222</v>
      </c>
      <c r="C33" s="48"/>
      <c r="D33" s="48"/>
      <c r="E33" s="48"/>
      <c r="F33" s="48"/>
      <c r="G33" s="48"/>
      <c r="H33" s="48"/>
    </row>
    <row r="34" spans="1:8" ht="39.950000000000003" customHeight="1" x14ac:dyDescent="0.25">
      <c r="A34" s="6" t="s">
        <v>162</v>
      </c>
      <c r="B34" s="54" t="s">
        <v>223</v>
      </c>
      <c r="C34" s="48"/>
      <c r="D34" s="48"/>
      <c r="E34" s="48"/>
      <c r="F34" s="48"/>
      <c r="G34" s="48"/>
      <c r="H34" s="48"/>
    </row>
    <row r="35" spans="1:8" ht="39.950000000000003" customHeight="1" x14ac:dyDescent="0.25">
      <c r="A35" s="6" t="s">
        <v>163</v>
      </c>
      <c r="B35" s="54" t="s">
        <v>224</v>
      </c>
      <c r="C35" s="48"/>
      <c r="D35" s="48"/>
      <c r="E35" s="48"/>
      <c r="F35" s="48"/>
      <c r="G35" s="48"/>
      <c r="H35" s="48"/>
    </row>
    <row r="36" spans="1:8" ht="39.950000000000003" customHeight="1" x14ac:dyDescent="0.25">
      <c r="A36" s="6" t="s">
        <v>164</v>
      </c>
      <c r="B36" s="54" t="s">
        <v>225</v>
      </c>
      <c r="C36" s="48"/>
      <c r="D36" s="48"/>
      <c r="E36" s="48"/>
      <c r="F36" s="48"/>
      <c r="G36" s="48"/>
      <c r="H36" s="48"/>
    </row>
    <row r="38" spans="1:8" x14ac:dyDescent="0.25">
      <c r="A38" s="50" t="s">
        <v>165</v>
      </c>
      <c r="B38" s="38"/>
      <c r="C38" s="38"/>
      <c r="D38" s="38"/>
      <c r="E38" s="38"/>
      <c r="F38" s="38"/>
      <c r="G38" s="38"/>
      <c r="H38" s="38"/>
    </row>
    <row r="39" spans="1:8" x14ac:dyDescent="0.25">
      <c r="A39" s="38"/>
      <c r="B39" s="38"/>
      <c r="C39" s="38"/>
      <c r="D39" s="38"/>
      <c r="E39" s="38"/>
      <c r="F39" s="38"/>
      <c r="G39" s="38"/>
      <c r="H39" s="38"/>
    </row>
  </sheetData>
  <mergeCells count="20">
    <mergeCell ref="A38:H39"/>
    <mergeCell ref="A2:H2"/>
    <mergeCell ref="B12:H12"/>
    <mergeCell ref="A5:H5"/>
    <mergeCell ref="B11:H11"/>
    <mergeCell ref="B8:H8"/>
    <mergeCell ref="B14:H14"/>
    <mergeCell ref="B13:H13"/>
    <mergeCell ref="B34:H34"/>
    <mergeCell ref="B10:H10"/>
    <mergeCell ref="A31:H31"/>
    <mergeCell ref="B9:H9"/>
    <mergeCell ref="B6:H6"/>
    <mergeCell ref="B33:H33"/>
    <mergeCell ref="A1:H1"/>
    <mergeCell ref="B36:H36"/>
    <mergeCell ref="B32:H32"/>
    <mergeCell ref="B35:H35"/>
    <mergeCell ref="A16:H16"/>
    <mergeCell ref="B7:H7"/>
  </mergeCells>
  <hyperlinks>
    <hyperlink ref="H3" location="'01_Empresa'!A1" display="← Volver a la práctica" xr:uid="{00000000-0004-0000-0300-000000000000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2B4A"/>
    <pageSetUpPr fitToPage="1"/>
  </sheetPr>
  <dimension ref="A1:H28"/>
  <sheetViews>
    <sheetView showGridLines="0" zoomScale="85" workbookViewId="0">
      <pane ySplit="5" topLeftCell="A11" activePane="bottomLeft" state="frozen"/>
      <selection pane="bottomLeft"/>
    </sheetView>
  </sheetViews>
  <sheetFormatPr baseColWidth="10" defaultColWidth="9.140625" defaultRowHeight="15" x14ac:dyDescent="0.25"/>
  <cols>
    <col min="1" max="1" width="21" customWidth="1"/>
    <col min="2" max="2" width="24" customWidth="1"/>
    <col min="3" max="3" width="23" customWidth="1"/>
    <col min="4" max="5" width="31" customWidth="1"/>
    <col min="6" max="6" width="18" customWidth="1"/>
    <col min="7" max="7" width="20" customWidth="1"/>
    <col min="8" max="8" width="22" customWidth="1"/>
  </cols>
  <sheetData>
    <row r="1" spans="1:8" ht="33.950000000000003" customHeight="1" x14ac:dyDescent="0.25">
      <c r="A1" s="37" t="s">
        <v>226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227</v>
      </c>
      <c r="B2" s="38"/>
      <c r="C2" s="38"/>
      <c r="D2" s="38"/>
      <c r="E2" s="38"/>
      <c r="F2" s="38"/>
      <c r="G2" s="38"/>
      <c r="H2" s="38"/>
    </row>
    <row r="3" spans="1:8" x14ac:dyDescent="0.25">
      <c r="A3" s="49" t="s">
        <v>228</v>
      </c>
      <c r="B3" s="38"/>
      <c r="F3" s="33" t="s">
        <v>118</v>
      </c>
      <c r="G3" s="33" t="s">
        <v>119</v>
      </c>
      <c r="H3" s="33" t="s">
        <v>120</v>
      </c>
    </row>
    <row r="5" spans="1:8" ht="24" customHeight="1" x14ac:dyDescent="0.25">
      <c r="A5" s="52" t="s">
        <v>229</v>
      </c>
      <c r="B5" s="38"/>
      <c r="C5" s="38"/>
      <c r="D5" s="38"/>
      <c r="E5" s="38"/>
      <c r="F5" s="38"/>
      <c r="G5" s="38"/>
      <c r="H5" s="38"/>
    </row>
    <row r="6" spans="1:8" ht="32.1" customHeight="1" x14ac:dyDescent="0.25">
      <c r="A6" s="17" t="s">
        <v>230</v>
      </c>
      <c r="B6" s="17" t="s">
        <v>231</v>
      </c>
      <c r="C6" s="17" t="s">
        <v>109</v>
      </c>
      <c r="D6" s="17" t="s">
        <v>232</v>
      </c>
      <c r="E6" s="17" t="s">
        <v>233</v>
      </c>
      <c r="F6" s="17" t="s">
        <v>234</v>
      </c>
      <c r="G6" s="17" t="s">
        <v>235</v>
      </c>
      <c r="H6" s="17" t="s">
        <v>236</v>
      </c>
    </row>
    <row r="7" spans="1:8" ht="44.1" customHeight="1" x14ac:dyDescent="0.25">
      <c r="A7" s="7" t="s">
        <v>237</v>
      </c>
      <c r="B7" s="7"/>
      <c r="C7" s="7"/>
      <c r="D7" s="7"/>
      <c r="E7" s="7"/>
      <c r="F7" s="7"/>
      <c r="G7" s="7"/>
      <c r="H7" s="7"/>
    </row>
    <row r="8" spans="1:8" ht="44.1" customHeight="1" x14ac:dyDescent="0.25">
      <c r="A8" s="7" t="s">
        <v>238</v>
      </c>
      <c r="B8" s="7"/>
      <c r="C8" s="7"/>
      <c r="D8" s="7"/>
      <c r="E8" s="7"/>
      <c r="F8" s="7"/>
      <c r="G8" s="7"/>
      <c r="H8" s="7"/>
    </row>
    <row r="9" spans="1:8" ht="44.1" customHeight="1" x14ac:dyDescent="0.25">
      <c r="A9" s="7" t="s">
        <v>239</v>
      </c>
      <c r="B9" s="7"/>
      <c r="C9" s="7"/>
      <c r="D9" s="7"/>
      <c r="E9" s="7"/>
      <c r="F9" s="7"/>
      <c r="G9" s="7"/>
      <c r="H9" s="7"/>
    </row>
    <row r="10" spans="1:8" ht="44.1" customHeight="1" x14ac:dyDescent="0.25">
      <c r="A10" s="7" t="s">
        <v>240</v>
      </c>
      <c r="B10" s="7"/>
      <c r="C10" s="7"/>
      <c r="D10" s="7"/>
      <c r="E10" s="7"/>
      <c r="F10" s="7"/>
      <c r="G10" s="7"/>
      <c r="H10" s="7"/>
    </row>
    <row r="11" spans="1:8" ht="44.1" customHeight="1" x14ac:dyDescent="0.25">
      <c r="A11" s="7" t="s">
        <v>241</v>
      </c>
      <c r="B11" s="7"/>
      <c r="C11" s="7"/>
      <c r="D11" s="7"/>
      <c r="E11" s="7"/>
      <c r="F11" s="7"/>
      <c r="G11" s="7"/>
      <c r="H11" s="7"/>
    </row>
    <row r="12" spans="1:8" ht="44.1" customHeight="1" x14ac:dyDescent="0.25">
      <c r="A12" s="7" t="s">
        <v>242</v>
      </c>
      <c r="B12" s="7"/>
      <c r="C12" s="7"/>
      <c r="D12" s="7"/>
      <c r="E12" s="7"/>
      <c r="F12" s="7"/>
      <c r="G12" s="7"/>
      <c r="H12" s="7"/>
    </row>
    <row r="14" spans="1:8" ht="24" customHeight="1" x14ac:dyDescent="0.25">
      <c r="A14" s="40" t="s">
        <v>243</v>
      </c>
      <c r="B14" s="38"/>
      <c r="C14" s="38"/>
      <c r="D14" s="38"/>
      <c r="E14" s="38"/>
      <c r="F14" s="38"/>
      <c r="G14" s="38"/>
      <c r="H14" s="38"/>
    </row>
    <row r="15" spans="1:8" ht="30" customHeight="1" x14ac:dyDescent="0.25">
      <c r="A15" s="6" t="s">
        <v>244</v>
      </c>
      <c r="B15" s="47"/>
      <c r="C15" s="48"/>
      <c r="D15" s="48"/>
      <c r="E15" s="48"/>
      <c r="F15" s="48"/>
      <c r="G15" s="48"/>
      <c r="H15" s="48"/>
    </row>
    <row r="16" spans="1:8" ht="30" customHeight="1" x14ac:dyDescent="0.25">
      <c r="A16" s="6" t="s">
        <v>245</v>
      </c>
      <c r="B16" s="47"/>
      <c r="C16" s="48"/>
      <c r="D16" s="48"/>
      <c r="E16" s="48"/>
      <c r="F16" s="48"/>
      <c r="G16" s="48"/>
      <c r="H16" s="48"/>
    </row>
    <row r="17" spans="1:8" ht="30" customHeight="1" x14ac:dyDescent="0.25">
      <c r="A17" s="6" t="s">
        <v>246</v>
      </c>
      <c r="B17" s="47"/>
      <c r="C17" s="48"/>
      <c r="D17" s="48"/>
      <c r="E17" s="48"/>
      <c r="F17" s="48"/>
      <c r="G17" s="48"/>
      <c r="H17" s="48"/>
    </row>
    <row r="18" spans="1:8" ht="30" customHeight="1" x14ac:dyDescent="0.25">
      <c r="A18" s="6" t="s">
        <v>247</v>
      </c>
      <c r="B18" s="47"/>
      <c r="C18" s="48"/>
      <c r="D18" s="48"/>
      <c r="E18" s="48"/>
      <c r="F18" s="48"/>
      <c r="G18" s="48"/>
      <c r="H18" s="48"/>
    </row>
    <row r="19" spans="1:8" ht="30" customHeight="1" x14ac:dyDescent="0.25">
      <c r="A19" s="6" t="s">
        <v>248</v>
      </c>
      <c r="B19" s="47"/>
      <c r="C19" s="48"/>
      <c r="D19" s="48"/>
      <c r="E19" s="48"/>
      <c r="F19" s="48"/>
      <c r="G19" s="48"/>
      <c r="H19" s="48"/>
    </row>
    <row r="20" spans="1:8" ht="30" customHeight="1" x14ac:dyDescent="0.25">
      <c r="A20" s="6" t="s">
        <v>249</v>
      </c>
      <c r="B20" s="47"/>
      <c r="C20" s="48"/>
      <c r="D20" s="48"/>
      <c r="E20" s="48"/>
      <c r="F20" s="48"/>
      <c r="G20" s="48"/>
      <c r="H20" s="48"/>
    </row>
    <row r="21" spans="1:8" ht="30" customHeight="1" x14ac:dyDescent="0.25">
      <c r="A21" s="6" t="s">
        <v>250</v>
      </c>
      <c r="B21" s="47"/>
      <c r="C21" s="48"/>
      <c r="D21" s="48"/>
      <c r="E21" s="48"/>
      <c r="F21" s="48"/>
      <c r="G21" s="48"/>
      <c r="H21" s="48"/>
    </row>
    <row r="23" spans="1:8" ht="24" customHeight="1" x14ac:dyDescent="0.25">
      <c r="A23" s="56" t="s">
        <v>251</v>
      </c>
      <c r="B23" s="38"/>
      <c r="C23" s="38"/>
      <c r="D23" s="38"/>
      <c r="E23" s="38"/>
      <c r="F23" s="38"/>
      <c r="G23" s="38"/>
      <c r="H23" s="38"/>
    </row>
    <row r="24" spans="1:8" x14ac:dyDescent="0.25">
      <c r="A24" s="5">
        <v>1</v>
      </c>
      <c r="B24" s="55" t="s">
        <v>252</v>
      </c>
      <c r="C24" s="48"/>
      <c r="D24" s="48"/>
      <c r="E24" s="48"/>
      <c r="F24" s="48"/>
      <c r="G24" s="48"/>
      <c r="H24" s="48"/>
    </row>
    <row r="25" spans="1:8" x14ac:dyDescent="0.25">
      <c r="A25" s="5">
        <v>2</v>
      </c>
      <c r="B25" s="55" t="s">
        <v>253</v>
      </c>
      <c r="C25" s="48"/>
      <c r="D25" s="48"/>
      <c r="E25" s="48"/>
      <c r="F25" s="48"/>
      <c r="G25" s="48"/>
      <c r="H25" s="48"/>
    </row>
    <row r="26" spans="1:8" x14ac:dyDescent="0.25">
      <c r="A26" s="5">
        <v>3</v>
      </c>
      <c r="B26" s="55" t="s">
        <v>254</v>
      </c>
      <c r="C26" s="48"/>
      <c r="D26" s="48"/>
      <c r="E26" s="48"/>
      <c r="F26" s="48"/>
      <c r="G26" s="48"/>
      <c r="H26" s="48"/>
    </row>
    <row r="27" spans="1:8" x14ac:dyDescent="0.25">
      <c r="A27" s="5">
        <v>4</v>
      </c>
      <c r="B27" s="55" t="s">
        <v>255</v>
      </c>
      <c r="C27" s="48"/>
      <c r="D27" s="48"/>
      <c r="E27" s="48"/>
      <c r="F27" s="48"/>
      <c r="G27" s="48"/>
      <c r="H27" s="48"/>
    </row>
    <row r="28" spans="1:8" x14ac:dyDescent="0.25">
      <c r="A28" s="5">
        <v>5</v>
      </c>
      <c r="B28" s="55" t="s">
        <v>256</v>
      </c>
      <c r="C28" s="48"/>
      <c r="D28" s="48"/>
      <c r="E28" s="48"/>
      <c r="F28" s="48"/>
      <c r="G28" s="48"/>
      <c r="H28" s="48"/>
    </row>
  </sheetData>
  <mergeCells count="18">
    <mergeCell ref="B28:H28"/>
    <mergeCell ref="B27:H27"/>
    <mergeCell ref="B21:H21"/>
    <mergeCell ref="A2:H2"/>
    <mergeCell ref="B24:H24"/>
    <mergeCell ref="B16:H16"/>
    <mergeCell ref="A14:H14"/>
    <mergeCell ref="B15:H15"/>
    <mergeCell ref="B25:H25"/>
    <mergeCell ref="A5:H5"/>
    <mergeCell ref="A23:H23"/>
    <mergeCell ref="B19:H19"/>
    <mergeCell ref="B20:H20"/>
    <mergeCell ref="A1:H1"/>
    <mergeCell ref="A3:B3"/>
    <mergeCell ref="B26:H26"/>
    <mergeCell ref="B18:H18"/>
    <mergeCell ref="B17:H17"/>
  </mergeCells>
  <dataValidations count="1">
    <dataValidation type="list" allowBlank="1" sqref="A7:A12" xr:uid="{00000000-0002-0000-0400-000000000000}">
      <formula1>"Patrocinador / dirección,Responsable tecnológico,Propietario del proceso,Datos / privacidad / calidad,Usuario clave,Otro perfil"</formula1>
    </dataValidation>
  </dataValidations>
  <hyperlinks>
    <hyperlink ref="F3" location="'02_Ejemplo_Comite'!A1" display="Ver el ejemplo →" xr:uid="{00000000-0004-0000-0400-000000000000}"/>
    <hyperlink ref="G3" location="'Panel'!A1" display="Panel" xr:uid="{00000000-0004-0000-0400-000001000000}"/>
    <hyperlink ref="H3" location="'03_Reglas'!A1" display="Siguiente paso →" xr:uid="{00000000-0004-0000-0400-000002000000}"/>
  </hyperlinks>
  <pageMargins left="0.25" right="0.25" top="0.5" bottom="0.5" header="0.5" footer="0.5"/>
  <pageSetup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B9E66"/>
    <pageSetUpPr fitToPage="1"/>
  </sheetPr>
  <dimension ref="A1:H28"/>
  <sheetViews>
    <sheetView showGridLines="0" zoomScale="85" workbookViewId="0">
      <pane ySplit="5" topLeftCell="A6" activePane="bottomLeft" state="frozen"/>
      <selection pane="bottomLeft" activeCell="B21" sqref="B21:H21"/>
    </sheetView>
  </sheetViews>
  <sheetFormatPr baseColWidth="10" defaultColWidth="9.140625" defaultRowHeight="15" x14ac:dyDescent="0.25"/>
  <cols>
    <col min="1" max="1" width="21" customWidth="1"/>
    <col min="2" max="2" width="24" customWidth="1"/>
    <col min="3" max="3" width="23" customWidth="1"/>
    <col min="4" max="5" width="31" customWidth="1"/>
    <col min="6" max="6" width="18" customWidth="1"/>
    <col min="7" max="7" width="20" customWidth="1"/>
    <col min="8" max="8" width="22" customWidth="1"/>
  </cols>
  <sheetData>
    <row r="1" spans="1:8" ht="33.950000000000003" customHeight="1" x14ac:dyDescent="0.25">
      <c r="A1" s="37" t="s">
        <v>257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258</v>
      </c>
      <c r="B2" s="38"/>
      <c r="C2" s="38"/>
      <c r="D2" s="38"/>
      <c r="E2" s="38"/>
      <c r="F2" s="38"/>
      <c r="G2" s="38"/>
      <c r="H2" s="38"/>
    </row>
    <row r="3" spans="1:8" x14ac:dyDescent="0.25">
      <c r="H3" s="33" t="s">
        <v>168</v>
      </c>
    </row>
    <row r="5" spans="1:8" ht="24" customHeight="1" x14ac:dyDescent="0.25">
      <c r="A5" s="52" t="s">
        <v>229</v>
      </c>
      <c r="B5" s="38"/>
      <c r="C5" s="38"/>
      <c r="D5" s="38"/>
      <c r="E5" s="38"/>
      <c r="F5" s="38"/>
      <c r="G5" s="38"/>
      <c r="H5" s="38"/>
    </row>
    <row r="6" spans="1:8" ht="32.1" customHeight="1" x14ac:dyDescent="0.25">
      <c r="A6" s="17" t="s">
        <v>230</v>
      </c>
      <c r="B6" s="17" t="s">
        <v>231</v>
      </c>
      <c r="C6" s="17" t="s">
        <v>109</v>
      </c>
      <c r="D6" s="17" t="s">
        <v>232</v>
      </c>
      <c r="E6" s="17" t="s">
        <v>233</v>
      </c>
      <c r="F6" s="17" t="s">
        <v>234</v>
      </c>
      <c r="G6" s="17" t="s">
        <v>235</v>
      </c>
      <c r="H6" s="17" t="s">
        <v>236</v>
      </c>
    </row>
    <row r="7" spans="1:8" ht="44.1" customHeight="1" x14ac:dyDescent="0.25">
      <c r="A7" s="8" t="s">
        <v>237</v>
      </c>
      <c r="B7" s="8" t="s">
        <v>208</v>
      </c>
      <c r="C7" s="8" t="s">
        <v>259</v>
      </c>
      <c r="D7" s="8" t="s">
        <v>260</v>
      </c>
      <c r="E7" s="8" t="s">
        <v>261</v>
      </c>
      <c r="F7" s="8" t="s">
        <v>262</v>
      </c>
      <c r="G7" s="8"/>
      <c r="H7" s="8"/>
    </row>
    <row r="8" spans="1:8" ht="44.1" customHeight="1" x14ac:dyDescent="0.25">
      <c r="A8" s="8" t="s">
        <v>238</v>
      </c>
      <c r="B8" s="8" t="s">
        <v>263</v>
      </c>
      <c r="C8" s="8" t="s">
        <v>264</v>
      </c>
      <c r="D8" s="8" t="s">
        <v>265</v>
      </c>
      <c r="E8" s="8" t="s">
        <v>266</v>
      </c>
      <c r="F8" s="8" t="s">
        <v>267</v>
      </c>
      <c r="G8" s="8"/>
      <c r="H8" s="8"/>
    </row>
    <row r="9" spans="1:8" ht="44.1" customHeight="1" x14ac:dyDescent="0.25">
      <c r="A9" s="8" t="s">
        <v>239</v>
      </c>
      <c r="B9" s="8" t="s">
        <v>268</v>
      </c>
      <c r="C9" s="8" t="s">
        <v>269</v>
      </c>
      <c r="D9" s="8" t="s">
        <v>270</v>
      </c>
      <c r="E9" s="8" t="s">
        <v>271</v>
      </c>
      <c r="F9" s="8" t="s">
        <v>272</v>
      </c>
      <c r="G9" s="8"/>
      <c r="H9" s="8"/>
    </row>
    <row r="10" spans="1:8" ht="44.1" customHeight="1" x14ac:dyDescent="0.25">
      <c r="A10" s="8" t="s">
        <v>240</v>
      </c>
      <c r="B10" s="8" t="s">
        <v>273</v>
      </c>
      <c r="C10" s="8" t="s">
        <v>274</v>
      </c>
      <c r="D10" s="8" t="s">
        <v>275</v>
      </c>
      <c r="E10" s="8" t="s">
        <v>276</v>
      </c>
      <c r="F10" s="8" t="s">
        <v>277</v>
      </c>
      <c r="G10" s="8"/>
      <c r="H10" s="8"/>
    </row>
    <row r="11" spans="1:8" ht="44.1" customHeight="1" x14ac:dyDescent="0.25">
      <c r="A11" s="8" t="s">
        <v>241</v>
      </c>
      <c r="B11" s="8"/>
      <c r="C11" s="8"/>
      <c r="D11" s="8"/>
      <c r="E11" s="8"/>
      <c r="F11" s="8"/>
      <c r="G11" s="8"/>
      <c r="H11" s="8"/>
    </row>
    <row r="12" spans="1:8" ht="44.1" customHeight="1" x14ac:dyDescent="0.25">
      <c r="A12" s="8" t="s">
        <v>242</v>
      </c>
      <c r="B12" s="8"/>
      <c r="C12" s="8"/>
      <c r="D12" s="8"/>
      <c r="E12" s="8"/>
      <c r="F12" s="8"/>
      <c r="G12" s="8"/>
      <c r="H12" s="8"/>
    </row>
    <row r="14" spans="1:8" ht="24" customHeight="1" x14ac:dyDescent="0.25">
      <c r="A14" s="40" t="s">
        <v>243</v>
      </c>
      <c r="B14" s="38"/>
      <c r="C14" s="38"/>
      <c r="D14" s="38"/>
      <c r="E14" s="38"/>
      <c r="F14" s="38"/>
      <c r="G14" s="38"/>
      <c r="H14" s="38"/>
    </row>
    <row r="15" spans="1:8" ht="30" customHeight="1" x14ac:dyDescent="0.25">
      <c r="A15" s="6" t="s">
        <v>244</v>
      </c>
      <c r="B15" s="54" t="s">
        <v>208</v>
      </c>
      <c r="C15" s="48"/>
      <c r="D15" s="48"/>
      <c r="E15" s="48"/>
      <c r="F15" s="48"/>
      <c r="G15" s="48"/>
      <c r="H15" s="48"/>
    </row>
    <row r="16" spans="1:8" ht="30" customHeight="1" x14ac:dyDescent="0.25">
      <c r="A16" s="6" t="s">
        <v>245</v>
      </c>
      <c r="B16" s="54" t="s">
        <v>278</v>
      </c>
      <c r="C16" s="48"/>
      <c r="D16" s="48"/>
      <c r="E16" s="48"/>
      <c r="F16" s="48"/>
      <c r="G16" s="48"/>
      <c r="H16" s="48"/>
    </row>
    <row r="17" spans="1:8" ht="30" customHeight="1" x14ac:dyDescent="0.25">
      <c r="A17" s="6" t="s">
        <v>246</v>
      </c>
      <c r="B17" s="54" t="s">
        <v>279</v>
      </c>
      <c r="C17" s="48"/>
      <c r="D17" s="48"/>
      <c r="E17" s="48"/>
      <c r="F17" s="48"/>
      <c r="G17" s="48"/>
      <c r="H17" s="48"/>
    </row>
    <row r="18" spans="1:8" ht="30" customHeight="1" x14ac:dyDescent="0.25">
      <c r="A18" s="6" t="s">
        <v>247</v>
      </c>
      <c r="B18" s="54" t="s">
        <v>280</v>
      </c>
      <c r="C18" s="48"/>
      <c r="D18" s="48"/>
      <c r="E18" s="48"/>
      <c r="F18" s="48"/>
      <c r="G18" s="48"/>
      <c r="H18" s="48"/>
    </row>
    <row r="19" spans="1:8" ht="30" customHeight="1" x14ac:dyDescent="0.25">
      <c r="A19" s="6" t="s">
        <v>248</v>
      </c>
      <c r="B19" s="54" t="s">
        <v>281</v>
      </c>
      <c r="C19" s="48"/>
      <c r="D19" s="48"/>
      <c r="E19" s="48"/>
      <c r="F19" s="48"/>
      <c r="G19" s="48"/>
      <c r="H19" s="48"/>
    </row>
    <row r="20" spans="1:8" ht="30" customHeight="1" x14ac:dyDescent="0.25">
      <c r="A20" s="6" t="s">
        <v>249</v>
      </c>
      <c r="B20" s="54" t="s">
        <v>282</v>
      </c>
      <c r="C20" s="48"/>
      <c r="D20" s="48"/>
      <c r="E20" s="48"/>
      <c r="F20" s="48"/>
      <c r="G20" s="48"/>
      <c r="H20" s="48"/>
    </row>
    <row r="21" spans="1:8" ht="30" customHeight="1" x14ac:dyDescent="0.25">
      <c r="A21" s="6" t="s">
        <v>250</v>
      </c>
      <c r="B21" s="54" t="s">
        <v>283</v>
      </c>
      <c r="C21" s="48"/>
      <c r="D21" s="48"/>
      <c r="E21" s="48"/>
      <c r="F21" s="48"/>
      <c r="G21" s="48"/>
      <c r="H21" s="48"/>
    </row>
    <row r="23" spans="1:8" ht="24" customHeight="1" x14ac:dyDescent="0.25">
      <c r="A23" s="56" t="s">
        <v>251</v>
      </c>
      <c r="B23" s="38"/>
      <c r="C23" s="38"/>
      <c r="D23" s="38"/>
      <c r="E23" s="38"/>
      <c r="F23" s="38"/>
      <c r="G23" s="38"/>
      <c r="H23" s="38"/>
    </row>
    <row r="24" spans="1:8" x14ac:dyDescent="0.25">
      <c r="A24" s="5">
        <v>1</v>
      </c>
      <c r="B24" s="54" t="s">
        <v>252</v>
      </c>
      <c r="C24" s="48"/>
      <c r="D24" s="48"/>
      <c r="E24" s="48"/>
      <c r="F24" s="48"/>
      <c r="G24" s="48"/>
      <c r="H24" s="48"/>
    </row>
    <row r="25" spans="1:8" x14ac:dyDescent="0.25">
      <c r="A25" s="5">
        <v>2</v>
      </c>
      <c r="B25" s="54" t="s">
        <v>253</v>
      </c>
      <c r="C25" s="48"/>
      <c r="D25" s="48"/>
      <c r="E25" s="48"/>
      <c r="F25" s="48"/>
      <c r="G25" s="48"/>
      <c r="H25" s="48"/>
    </row>
    <row r="26" spans="1:8" x14ac:dyDescent="0.25">
      <c r="A26" s="5">
        <v>3</v>
      </c>
      <c r="B26" s="54" t="s">
        <v>254</v>
      </c>
      <c r="C26" s="48"/>
      <c r="D26" s="48"/>
      <c r="E26" s="48"/>
      <c r="F26" s="48"/>
      <c r="G26" s="48"/>
      <c r="H26" s="48"/>
    </row>
    <row r="27" spans="1:8" x14ac:dyDescent="0.25">
      <c r="A27" s="5">
        <v>4</v>
      </c>
      <c r="B27" s="54" t="s">
        <v>255</v>
      </c>
      <c r="C27" s="48"/>
      <c r="D27" s="48"/>
      <c r="E27" s="48"/>
      <c r="F27" s="48"/>
      <c r="G27" s="48"/>
      <c r="H27" s="48"/>
    </row>
    <row r="28" spans="1:8" x14ac:dyDescent="0.25">
      <c r="A28" s="5">
        <v>5</v>
      </c>
      <c r="B28" s="54" t="s">
        <v>256</v>
      </c>
      <c r="C28" s="48"/>
      <c r="D28" s="48"/>
      <c r="E28" s="48"/>
      <c r="F28" s="48"/>
      <c r="G28" s="48"/>
      <c r="H28" s="48"/>
    </row>
  </sheetData>
  <mergeCells count="17">
    <mergeCell ref="A1:H1"/>
    <mergeCell ref="A23:H23"/>
    <mergeCell ref="B19:H19"/>
    <mergeCell ref="B20:H20"/>
    <mergeCell ref="B28:H28"/>
    <mergeCell ref="A2:H2"/>
    <mergeCell ref="B24:H24"/>
    <mergeCell ref="B16:H16"/>
    <mergeCell ref="A14:H14"/>
    <mergeCell ref="B15:H15"/>
    <mergeCell ref="B26:H26"/>
    <mergeCell ref="B18:H18"/>
    <mergeCell ref="B27:H27"/>
    <mergeCell ref="B17:H17"/>
    <mergeCell ref="A5:H5"/>
    <mergeCell ref="B21:H21"/>
    <mergeCell ref="B25:H25"/>
  </mergeCells>
  <hyperlinks>
    <hyperlink ref="H3" location="'02_Comite'!A1" display="← Volver a la práctica" xr:uid="{00000000-0004-0000-0500-000000000000}"/>
  </hyperlinks>
  <pageMargins left="0.25" right="0.25" top="0.5" bottom="0.5" header="0.5" footer="0.5"/>
  <pageSetup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82B4A"/>
    <pageSetUpPr fitToPage="1"/>
  </sheetPr>
  <dimension ref="A1:H15"/>
  <sheetViews>
    <sheetView showGridLines="0" zoomScale="85" workbookViewId="0">
      <pane ySplit="5" topLeftCell="A6" activePane="bottomLeft" state="frozen"/>
      <selection pane="bottomLeft" activeCell="B8" sqref="B8"/>
    </sheetView>
  </sheetViews>
  <sheetFormatPr baseColWidth="10" defaultColWidth="9.140625" defaultRowHeight="15" x14ac:dyDescent="0.25"/>
  <cols>
    <col min="1" max="1" width="5" customWidth="1"/>
    <col min="2" max="2" width="60" customWidth="1"/>
    <col min="3" max="3" width="16" customWidth="1"/>
    <col min="4" max="4" width="24" customWidth="1"/>
    <col min="5" max="5" width="26" customWidth="1"/>
    <col min="6" max="6" width="30" customWidth="1"/>
    <col min="7" max="7" width="22" customWidth="1"/>
    <col min="8" max="8" width="20" customWidth="1"/>
  </cols>
  <sheetData>
    <row r="1" spans="1:8" ht="33.950000000000003" customHeight="1" x14ac:dyDescent="0.25">
      <c r="A1" s="37" t="s">
        <v>284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285</v>
      </c>
      <c r="B2" s="38"/>
      <c r="C2" s="38"/>
      <c r="D2" s="38"/>
      <c r="E2" s="38"/>
      <c r="F2" s="38"/>
      <c r="G2" s="38"/>
      <c r="H2" s="38"/>
    </row>
    <row r="3" spans="1:8" x14ac:dyDescent="0.25">
      <c r="A3" s="49" t="s">
        <v>228</v>
      </c>
      <c r="B3" s="38"/>
      <c r="F3" s="33" t="s">
        <v>118</v>
      </c>
      <c r="G3" s="33" t="s">
        <v>119</v>
      </c>
      <c r="H3" s="33" t="s">
        <v>120</v>
      </c>
    </row>
    <row r="5" spans="1:8" ht="32.1" customHeight="1" x14ac:dyDescent="0.25">
      <c r="A5" s="17" t="s">
        <v>286</v>
      </c>
      <c r="B5" s="17" t="s">
        <v>287</v>
      </c>
      <c r="C5" s="17" t="s">
        <v>288</v>
      </c>
      <c r="D5" s="17" t="s">
        <v>76</v>
      </c>
      <c r="E5" s="17" t="s">
        <v>77</v>
      </c>
      <c r="F5" s="17" t="s">
        <v>289</v>
      </c>
      <c r="G5" s="17" t="s">
        <v>290</v>
      </c>
      <c r="H5" s="17" t="s">
        <v>79</v>
      </c>
    </row>
    <row r="6" spans="1:8" ht="42" customHeight="1" x14ac:dyDescent="0.25">
      <c r="A6" s="7">
        <v>1</v>
      </c>
      <c r="B6" s="7" t="s">
        <v>291</v>
      </c>
      <c r="C6" s="7"/>
      <c r="D6" s="7"/>
      <c r="E6" s="7"/>
      <c r="F6" s="7"/>
      <c r="G6" s="7"/>
      <c r="H6" s="7"/>
    </row>
    <row r="7" spans="1:8" ht="42" customHeight="1" x14ac:dyDescent="0.25">
      <c r="A7" s="7">
        <v>2</v>
      </c>
      <c r="B7" s="7" t="s">
        <v>292</v>
      </c>
      <c r="C7" s="7"/>
      <c r="D7" s="7"/>
      <c r="E7" s="7"/>
      <c r="F7" s="7"/>
      <c r="G7" s="7"/>
      <c r="H7" s="7"/>
    </row>
    <row r="8" spans="1:8" ht="42" customHeight="1" x14ac:dyDescent="0.25">
      <c r="A8" s="7">
        <v>3</v>
      </c>
      <c r="B8" s="7" t="s">
        <v>293</v>
      </c>
      <c r="C8" s="7"/>
      <c r="D8" s="7"/>
      <c r="E8" s="7"/>
      <c r="F8" s="7"/>
      <c r="G8" s="7"/>
      <c r="H8" s="7"/>
    </row>
    <row r="9" spans="1:8" ht="42" customHeight="1" x14ac:dyDescent="0.25">
      <c r="A9" s="7">
        <v>4</v>
      </c>
      <c r="B9" s="7" t="s">
        <v>294</v>
      </c>
      <c r="C9" s="7"/>
      <c r="D9" s="7"/>
      <c r="E9" s="7"/>
      <c r="F9" s="7"/>
      <c r="G9" s="7"/>
      <c r="H9" s="7"/>
    </row>
    <row r="10" spans="1:8" ht="42" customHeight="1" x14ac:dyDescent="0.25">
      <c r="A10" s="7">
        <v>5</v>
      </c>
      <c r="B10" s="7" t="s">
        <v>295</v>
      </c>
      <c r="C10" s="7"/>
      <c r="D10" s="7"/>
      <c r="E10" s="7"/>
      <c r="F10" s="7"/>
      <c r="G10" s="7"/>
      <c r="H10" s="7"/>
    </row>
    <row r="11" spans="1:8" ht="42" customHeight="1" x14ac:dyDescent="0.25">
      <c r="A11" s="7">
        <v>6</v>
      </c>
      <c r="B11" s="7" t="s">
        <v>296</v>
      </c>
      <c r="C11" s="7"/>
      <c r="D11" s="7"/>
      <c r="E11" s="7"/>
      <c r="F11" s="7"/>
      <c r="G11" s="7"/>
      <c r="H11" s="7"/>
    </row>
    <row r="12" spans="1:8" ht="42" customHeight="1" x14ac:dyDescent="0.25">
      <c r="A12" s="7">
        <v>7</v>
      </c>
      <c r="B12" s="7" t="s">
        <v>297</v>
      </c>
      <c r="C12" s="7"/>
      <c r="D12" s="7"/>
      <c r="E12" s="7"/>
      <c r="F12" s="7"/>
      <c r="G12" s="7"/>
      <c r="H12" s="7"/>
    </row>
    <row r="13" spans="1:8" ht="42" customHeight="1" x14ac:dyDescent="0.25">
      <c r="A13" s="7">
        <v>8</v>
      </c>
      <c r="B13" s="7" t="s">
        <v>298</v>
      </c>
      <c r="C13" s="7"/>
      <c r="D13" s="7"/>
      <c r="E13" s="7"/>
      <c r="F13" s="7"/>
      <c r="G13" s="7"/>
      <c r="H13" s="7"/>
    </row>
    <row r="14" spans="1:8" ht="42" customHeight="1" x14ac:dyDescent="0.25">
      <c r="A14" s="7">
        <v>9</v>
      </c>
      <c r="B14" s="7" t="s">
        <v>299</v>
      </c>
      <c r="C14" s="7"/>
      <c r="D14" s="7"/>
      <c r="E14" s="7"/>
      <c r="F14" s="7"/>
      <c r="G14" s="7"/>
      <c r="H14" s="7"/>
    </row>
    <row r="15" spans="1:8" ht="42" customHeight="1" x14ac:dyDescent="0.25">
      <c r="A15" s="7">
        <v>10</v>
      </c>
      <c r="B15" s="7" t="s">
        <v>300</v>
      </c>
      <c r="C15" s="7"/>
      <c r="D15" s="7"/>
      <c r="E15" s="7"/>
      <c r="F15" s="7"/>
      <c r="G15" s="7"/>
      <c r="H15" s="7"/>
    </row>
  </sheetData>
  <mergeCells count="3">
    <mergeCell ref="A3:B3"/>
    <mergeCell ref="A2:H2"/>
    <mergeCell ref="A1:H1"/>
  </mergeCells>
  <conditionalFormatting sqref="C6:C15">
    <cfRule type="cellIs" dxfId="9" priority="1" operator="equal">
      <formula>"Sí"</formula>
    </cfRule>
    <cfRule type="cellIs" dxfId="8" priority="2" operator="equal">
      <formula>"No"</formula>
    </cfRule>
    <cfRule type="cellIs" dxfId="7" priority="3" operator="equal">
      <formula>"Pendiente"</formula>
    </cfRule>
  </conditionalFormatting>
  <dataValidations count="1">
    <dataValidation type="list" allowBlank="1" sqref="C6:C15" xr:uid="{00000000-0002-0000-0600-000000000000}">
      <formula1>"Sí,Parcial,No,Pendiente"</formula1>
    </dataValidation>
  </dataValidations>
  <hyperlinks>
    <hyperlink ref="F3" location="'03_Ejemplo_Reglas'!A1" display="Ver el ejemplo →" xr:uid="{00000000-0004-0000-0600-000000000000}"/>
    <hyperlink ref="G3" location="'Panel'!A1" display="Panel" xr:uid="{00000000-0004-0000-0600-000001000000}"/>
    <hyperlink ref="H3" location="'04_Inventario'!A1" display="Siguiente paso →" xr:uid="{00000000-0004-0000-0600-000002000000}"/>
  </hyperlinks>
  <pageMargins left="0.25" right="0.25" top="0.5" bottom="0.5" header="0.5" footer="0.5"/>
  <pageSetup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4B9E66"/>
    <pageSetUpPr fitToPage="1"/>
  </sheetPr>
  <dimension ref="A1:H15"/>
  <sheetViews>
    <sheetView showGridLines="0" zoomScale="85" workbookViewId="0">
      <pane ySplit="5" topLeftCell="A6" activePane="bottomLeft" state="frozen"/>
      <selection pane="bottomLeft" activeCell="B8" sqref="B8"/>
    </sheetView>
  </sheetViews>
  <sheetFormatPr baseColWidth="10" defaultColWidth="9.140625" defaultRowHeight="15" x14ac:dyDescent="0.25"/>
  <cols>
    <col min="1" max="1" width="5" customWidth="1"/>
    <col min="2" max="2" width="60" customWidth="1"/>
    <col min="3" max="3" width="16" customWidth="1"/>
    <col min="4" max="4" width="24" customWidth="1"/>
    <col min="5" max="5" width="26" customWidth="1"/>
    <col min="6" max="6" width="30" customWidth="1"/>
    <col min="7" max="7" width="22" customWidth="1"/>
    <col min="8" max="8" width="20" customWidth="1"/>
  </cols>
  <sheetData>
    <row r="1" spans="1:8" ht="33.950000000000003" customHeight="1" x14ac:dyDescent="0.25">
      <c r="A1" s="37" t="s">
        <v>301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258</v>
      </c>
      <c r="B2" s="38"/>
      <c r="C2" s="38"/>
      <c r="D2" s="38"/>
      <c r="E2" s="38"/>
      <c r="F2" s="38"/>
      <c r="G2" s="38"/>
      <c r="H2" s="38"/>
    </row>
    <row r="3" spans="1:8" x14ac:dyDescent="0.25">
      <c r="H3" s="33" t="s">
        <v>168</v>
      </c>
    </row>
    <row r="5" spans="1:8" ht="32.1" customHeight="1" x14ac:dyDescent="0.25">
      <c r="A5" s="17" t="s">
        <v>286</v>
      </c>
      <c r="B5" s="17" t="s">
        <v>287</v>
      </c>
      <c r="C5" s="17" t="s">
        <v>288</v>
      </c>
      <c r="D5" s="17" t="s">
        <v>76</v>
      </c>
      <c r="E5" s="17" t="s">
        <v>77</v>
      </c>
      <c r="F5" s="17" t="s">
        <v>289</v>
      </c>
      <c r="G5" s="17" t="s">
        <v>290</v>
      </c>
      <c r="H5" s="17" t="s">
        <v>79</v>
      </c>
    </row>
    <row r="6" spans="1:8" ht="42" customHeight="1" x14ac:dyDescent="0.25">
      <c r="A6" s="8">
        <v>1</v>
      </c>
      <c r="B6" s="8" t="s">
        <v>291</v>
      </c>
      <c r="C6" s="8" t="s">
        <v>178</v>
      </c>
      <c r="D6" s="8" t="s">
        <v>263</v>
      </c>
      <c r="E6" s="8" t="s">
        <v>302</v>
      </c>
      <c r="F6" s="8" t="s">
        <v>303</v>
      </c>
      <c r="G6" s="8"/>
      <c r="H6" s="8"/>
    </row>
    <row r="7" spans="1:8" ht="42" customHeight="1" x14ac:dyDescent="0.25">
      <c r="A7" s="8">
        <v>2</v>
      </c>
      <c r="B7" s="8" t="s">
        <v>292</v>
      </c>
      <c r="C7" s="8" t="s">
        <v>304</v>
      </c>
      <c r="D7" s="8" t="s">
        <v>273</v>
      </c>
      <c r="E7" s="8" t="s">
        <v>305</v>
      </c>
      <c r="F7" s="8" t="s">
        <v>303</v>
      </c>
      <c r="G7" s="8"/>
      <c r="H7" s="8"/>
    </row>
    <row r="8" spans="1:8" ht="42" customHeight="1" x14ac:dyDescent="0.25">
      <c r="A8" s="8">
        <v>3</v>
      </c>
      <c r="B8" s="8" t="s">
        <v>293</v>
      </c>
      <c r="C8" s="8" t="s">
        <v>306</v>
      </c>
      <c r="D8" s="8" t="s">
        <v>307</v>
      </c>
      <c r="E8" s="8" t="s">
        <v>308</v>
      </c>
      <c r="F8" s="8" t="s">
        <v>303</v>
      </c>
      <c r="G8" s="8"/>
      <c r="H8" s="8"/>
    </row>
    <row r="9" spans="1:8" ht="42" customHeight="1" x14ac:dyDescent="0.25">
      <c r="A9" s="8">
        <v>4</v>
      </c>
      <c r="B9" s="8" t="s">
        <v>294</v>
      </c>
      <c r="C9" s="8" t="s">
        <v>304</v>
      </c>
      <c r="D9" s="8" t="s">
        <v>182</v>
      </c>
      <c r="E9" s="8" t="s">
        <v>309</v>
      </c>
      <c r="F9" s="8" t="s">
        <v>303</v>
      </c>
      <c r="G9" s="8"/>
      <c r="H9" s="8"/>
    </row>
    <row r="10" spans="1:8" ht="42" customHeight="1" x14ac:dyDescent="0.25">
      <c r="A10" s="8">
        <v>5</v>
      </c>
      <c r="B10" s="8" t="s">
        <v>295</v>
      </c>
      <c r="C10" s="8" t="s">
        <v>306</v>
      </c>
      <c r="D10" s="8" t="s">
        <v>215</v>
      </c>
      <c r="E10" s="8" t="s">
        <v>310</v>
      </c>
      <c r="F10" s="8" t="s">
        <v>303</v>
      </c>
      <c r="G10" s="8"/>
      <c r="H10" s="8"/>
    </row>
    <row r="11" spans="1:8" ht="42" customHeight="1" x14ac:dyDescent="0.25">
      <c r="A11" s="8">
        <v>6</v>
      </c>
      <c r="B11" s="8" t="s">
        <v>296</v>
      </c>
      <c r="C11" s="8" t="s">
        <v>306</v>
      </c>
      <c r="D11" s="8" t="s">
        <v>311</v>
      </c>
      <c r="E11" s="8" t="s">
        <v>312</v>
      </c>
      <c r="F11" s="8" t="s">
        <v>303</v>
      </c>
      <c r="G11" s="8"/>
      <c r="H11" s="8"/>
    </row>
    <row r="12" spans="1:8" ht="42" customHeight="1" x14ac:dyDescent="0.25">
      <c r="A12" s="8">
        <v>7</v>
      </c>
      <c r="B12" s="8" t="s">
        <v>297</v>
      </c>
      <c r="C12" s="8" t="s">
        <v>304</v>
      </c>
      <c r="D12" s="8" t="s">
        <v>313</v>
      </c>
      <c r="E12" s="8" t="s">
        <v>314</v>
      </c>
      <c r="F12" s="8" t="s">
        <v>303</v>
      </c>
      <c r="G12" s="8"/>
      <c r="H12" s="8"/>
    </row>
    <row r="13" spans="1:8" ht="42" customHeight="1" x14ac:dyDescent="0.25">
      <c r="A13" s="8">
        <v>8</v>
      </c>
      <c r="B13" s="8" t="s">
        <v>298</v>
      </c>
      <c r="C13" s="8" t="s">
        <v>178</v>
      </c>
      <c r="D13" s="8" t="s">
        <v>263</v>
      </c>
      <c r="E13" s="8" t="s">
        <v>315</v>
      </c>
      <c r="F13" s="8" t="s">
        <v>303</v>
      </c>
      <c r="G13" s="8"/>
      <c r="H13" s="8"/>
    </row>
    <row r="14" spans="1:8" ht="42" customHeight="1" x14ac:dyDescent="0.25">
      <c r="A14" s="8">
        <v>9</v>
      </c>
      <c r="B14" s="8" t="s">
        <v>299</v>
      </c>
      <c r="C14" s="8" t="s">
        <v>304</v>
      </c>
      <c r="D14" s="8" t="s">
        <v>182</v>
      </c>
      <c r="E14" s="8" t="s">
        <v>316</v>
      </c>
      <c r="F14" s="8" t="s">
        <v>303</v>
      </c>
      <c r="G14" s="8"/>
      <c r="H14" s="8"/>
    </row>
    <row r="15" spans="1:8" ht="42" customHeight="1" x14ac:dyDescent="0.25">
      <c r="A15" s="8">
        <v>10</v>
      </c>
      <c r="B15" s="8" t="s">
        <v>300</v>
      </c>
      <c r="C15" s="8" t="s">
        <v>178</v>
      </c>
      <c r="D15" s="8" t="s">
        <v>198</v>
      </c>
      <c r="E15" s="8" t="s">
        <v>317</v>
      </c>
      <c r="F15" s="8" t="s">
        <v>303</v>
      </c>
      <c r="G15" s="8"/>
      <c r="H15" s="8"/>
    </row>
  </sheetData>
  <mergeCells count="2">
    <mergeCell ref="A2:H2"/>
    <mergeCell ref="A1:H1"/>
  </mergeCells>
  <conditionalFormatting sqref="C6:C15">
    <cfRule type="cellIs" dxfId="6" priority="1" operator="equal">
      <formula>"Sí"</formula>
    </cfRule>
    <cfRule type="cellIs" dxfId="5" priority="2" operator="equal">
      <formula>"No"</formula>
    </cfRule>
    <cfRule type="cellIs" dxfId="4" priority="3" operator="equal">
      <formula>"Pendiente"</formula>
    </cfRule>
  </conditionalFormatting>
  <hyperlinks>
    <hyperlink ref="H3" location="'03_Reglas'!A1" display="← Volver a la práctica" xr:uid="{00000000-0004-0000-0700-000000000000}"/>
  </hyperlinks>
  <pageMargins left="0.25" right="0.25" top="0.5" bottom="0.5" header="0.5" footer="0.5"/>
  <pageSetup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82B4A"/>
    <pageSetUpPr fitToPage="1"/>
  </sheetPr>
  <dimension ref="A1:O15"/>
  <sheetViews>
    <sheetView showGridLines="0" zoomScale="85" workbookViewId="0">
      <pane ySplit="5" topLeftCell="A6" activePane="bottomLeft" state="frozen"/>
      <selection pane="bottomLeft" activeCell="H6" sqref="H6"/>
    </sheetView>
  </sheetViews>
  <sheetFormatPr baseColWidth="10" defaultColWidth="9.140625" defaultRowHeight="15" x14ac:dyDescent="0.25"/>
  <cols>
    <col min="1" max="1" width="5" customWidth="1"/>
    <col min="2" max="2" width="24" customWidth="1"/>
    <col min="3" max="3" width="20" customWidth="1"/>
    <col min="4" max="4" width="18" customWidth="1"/>
    <col min="5" max="5" width="22" customWidth="1"/>
    <col min="6" max="6" width="28" customWidth="1"/>
    <col min="7" max="7" width="24" customWidth="1"/>
    <col min="8" max="8" width="28" customWidth="1"/>
    <col min="9" max="9" width="24" customWidth="1"/>
    <col min="10" max="10" width="20" customWidth="1"/>
    <col min="11" max="11" width="17" customWidth="1"/>
    <col min="12" max="12" width="16" customWidth="1"/>
    <col min="13" max="13" width="24" customWidth="1"/>
    <col min="14" max="14" width="18" customWidth="1"/>
    <col min="15" max="15" width="22" customWidth="1"/>
  </cols>
  <sheetData>
    <row r="1" spans="1:15" ht="33.950000000000003" customHeight="1" x14ac:dyDescent="0.25">
      <c r="A1" s="37" t="s">
        <v>318</v>
      </c>
      <c r="B1" s="38"/>
      <c r="C1" s="38"/>
      <c r="D1" s="38"/>
      <c r="E1" s="38"/>
      <c r="F1" s="38"/>
      <c r="G1" s="38"/>
      <c r="H1" s="38"/>
    </row>
    <row r="2" spans="1:15" ht="30" customHeight="1" x14ac:dyDescent="0.25">
      <c r="A2" s="39" t="s">
        <v>319</v>
      </c>
      <c r="B2" s="38"/>
      <c r="C2" s="38"/>
      <c r="D2" s="38"/>
      <c r="E2" s="38"/>
      <c r="F2" s="38"/>
      <c r="G2" s="38"/>
      <c r="H2" s="38"/>
    </row>
    <row r="3" spans="1:15" x14ac:dyDescent="0.25">
      <c r="A3" s="49" t="s">
        <v>117</v>
      </c>
      <c r="B3" s="38"/>
      <c r="F3" s="33" t="s">
        <v>118</v>
      </c>
      <c r="G3" s="33" t="s">
        <v>119</v>
      </c>
      <c r="H3" s="33" t="s">
        <v>120</v>
      </c>
    </row>
    <row r="5" spans="1:15" ht="32.1" customHeight="1" x14ac:dyDescent="0.25">
      <c r="A5" s="17" t="s">
        <v>320</v>
      </c>
      <c r="B5" s="17" t="s">
        <v>321</v>
      </c>
      <c r="C5" s="17" t="s">
        <v>322</v>
      </c>
      <c r="D5" s="17" t="s">
        <v>323</v>
      </c>
      <c r="E5" s="17" t="s">
        <v>324</v>
      </c>
      <c r="F5" s="17" t="s">
        <v>142</v>
      </c>
      <c r="G5" s="17" t="s">
        <v>325</v>
      </c>
      <c r="H5" s="17" t="s">
        <v>326</v>
      </c>
      <c r="I5" s="17" t="s">
        <v>327</v>
      </c>
      <c r="J5" s="17" t="s">
        <v>328</v>
      </c>
      <c r="K5" s="17" t="s">
        <v>329</v>
      </c>
      <c r="L5" s="17" t="s">
        <v>330</v>
      </c>
      <c r="M5" s="17" t="s">
        <v>76</v>
      </c>
      <c r="N5" s="17" t="s">
        <v>288</v>
      </c>
      <c r="O5" s="17" t="s">
        <v>331</v>
      </c>
    </row>
    <row r="6" spans="1:15" ht="48" customHeight="1" x14ac:dyDescent="0.25">
      <c r="A6" s="7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8" customHeight="1" x14ac:dyDescent="0.25">
      <c r="A7" s="7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48" customHeight="1" x14ac:dyDescent="0.25">
      <c r="A8" s="7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48" customHeight="1" x14ac:dyDescent="0.25">
      <c r="A9" s="7">
        <v>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48" customHeight="1" x14ac:dyDescent="0.25">
      <c r="A10" s="7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48" customHeight="1" x14ac:dyDescent="0.25">
      <c r="A11" s="7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48" customHeight="1" x14ac:dyDescent="0.25">
      <c r="A12" s="7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48" customHeight="1" x14ac:dyDescent="0.25">
      <c r="A13" s="7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48" customHeight="1" x14ac:dyDescent="0.25">
      <c r="A14" s="7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48" customHeight="1" x14ac:dyDescent="0.25">
      <c r="A15" s="7">
        <v>10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3">
    <mergeCell ref="A3:B3"/>
    <mergeCell ref="A2:H2"/>
    <mergeCell ref="A1:H1"/>
  </mergeCells>
  <dataValidations count="4">
    <dataValidation type="list" allowBlank="1" sqref="D6:D15" xr:uid="{00000000-0002-0000-0800-000000000000}">
      <formula1>"Corporativa,Personal,Compartida,No definido"</formula1>
    </dataValidation>
    <dataValidation type="list" allowBlank="1" sqref="K6:K15" xr:uid="{00000000-0002-0000-0800-000001000000}">
      <formula1>"Sí,No,Parcial,No aplica"</formula1>
    </dataValidation>
    <dataValidation type="list" allowBlank="1" sqref="L6:L15" xr:uid="{00000000-0002-0000-0800-000002000000}">
      <formula1>"Sí,No,No definido,Restringida"</formula1>
    </dataValidation>
    <dataValidation type="list" allowBlank="1" sqref="N6:N15" xr:uid="{00000000-0002-0000-0800-000003000000}">
      <formula1>"Idea,Detectado,Piloto,En uso,Limitado,Retirado"</formula1>
    </dataValidation>
  </dataValidations>
  <hyperlinks>
    <hyperlink ref="F3" location="'04_Ejemplo_Inventario'!A1" display="Ver el ejemplo →" xr:uid="{00000000-0004-0000-0800-000000000000}"/>
    <hyperlink ref="G3" location="'Panel'!A1" display="Panel" xr:uid="{00000000-0004-0000-0800-000001000000}"/>
    <hyperlink ref="H3" location="'05_Datos_Riesgos'!A1" display="Siguiente paso →" xr:uid="{00000000-0004-0000-0800-000002000000}"/>
  </hyperlinks>
  <pageMargins left="0.25" right="0.25" top="0.5" bottom="0.5" header="0.5" footer="0.5"/>
  <pageSetup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4B9E66"/>
    <pageSetUpPr fitToPage="1"/>
  </sheetPr>
  <dimension ref="A1:O15"/>
  <sheetViews>
    <sheetView showGridLines="0" zoomScale="85" workbookViewId="0">
      <pane ySplit="5" topLeftCell="A6" activePane="bottomLeft" state="frozen"/>
      <selection pane="bottomLeft" activeCell="M6" sqref="M6"/>
    </sheetView>
  </sheetViews>
  <sheetFormatPr baseColWidth="10" defaultColWidth="9.140625" defaultRowHeight="15" x14ac:dyDescent="0.25"/>
  <cols>
    <col min="1" max="1" width="5" customWidth="1"/>
    <col min="2" max="2" width="24" customWidth="1"/>
    <col min="3" max="3" width="20" customWidth="1"/>
    <col min="4" max="4" width="18" customWidth="1"/>
    <col min="5" max="5" width="22" customWidth="1"/>
    <col min="6" max="6" width="28" customWidth="1"/>
    <col min="7" max="7" width="24" customWidth="1"/>
    <col min="8" max="8" width="28" customWidth="1"/>
    <col min="9" max="9" width="24" customWidth="1"/>
    <col min="10" max="10" width="20" customWidth="1"/>
    <col min="11" max="11" width="25" customWidth="1"/>
    <col min="12" max="12" width="16" customWidth="1"/>
    <col min="13" max="13" width="24" customWidth="1"/>
    <col min="14" max="14" width="18" customWidth="1"/>
    <col min="15" max="15" width="22" customWidth="1"/>
  </cols>
  <sheetData>
    <row r="1" spans="1:15" ht="33.950000000000003" customHeight="1" x14ac:dyDescent="0.25">
      <c r="A1" s="37" t="s">
        <v>332</v>
      </c>
      <c r="B1" s="38"/>
      <c r="C1" s="38"/>
      <c r="D1" s="38"/>
      <c r="E1" s="38"/>
      <c r="F1" s="38"/>
      <c r="G1" s="38"/>
      <c r="H1" s="38"/>
    </row>
    <row r="2" spans="1:15" ht="30" customHeight="1" x14ac:dyDescent="0.25">
      <c r="A2" s="39" t="s">
        <v>333</v>
      </c>
      <c r="B2" s="38"/>
      <c r="C2" s="38"/>
      <c r="D2" s="38"/>
      <c r="E2" s="38"/>
      <c r="F2" s="38"/>
      <c r="G2" s="38"/>
      <c r="H2" s="38"/>
    </row>
    <row r="3" spans="1:15" x14ac:dyDescent="0.25">
      <c r="H3" s="33" t="s">
        <v>168</v>
      </c>
    </row>
    <row r="5" spans="1:15" ht="32.1" customHeight="1" x14ac:dyDescent="0.25">
      <c r="A5" s="17" t="s">
        <v>320</v>
      </c>
      <c r="B5" s="17" t="s">
        <v>321</v>
      </c>
      <c r="C5" s="17" t="s">
        <v>322</v>
      </c>
      <c r="D5" s="17" t="s">
        <v>323</v>
      </c>
      <c r="E5" s="17" t="s">
        <v>324</v>
      </c>
      <c r="F5" s="17" t="s">
        <v>142</v>
      </c>
      <c r="G5" s="17" t="s">
        <v>325</v>
      </c>
      <c r="H5" s="17" t="s">
        <v>326</v>
      </c>
      <c r="I5" s="17" t="s">
        <v>327</v>
      </c>
      <c r="J5" s="17" t="s">
        <v>328</v>
      </c>
      <c r="K5" s="17" t="s">
        <v>329</v>
      </c>
      <c r="L5" s="17" t="s">
        <v>330</v>
      </c>
      <c r="M5" s="17" t="s">
        <v>76</v>
      </c>
      <c r="N5" s="17" t="s">
        <v>288</v>
      </c>
      <c r="O5" s="17" t="s">
        <v>331</v>
      </c>
    </row>
    <row r="6" spans="1:15" ht="48" customHeight="1" x14ac:dyDescent="0.25">
      <c r="A6" s="8">
        <v>1</v>
      </c>
      <c r="B6" s="8" t="s">
        <v>334</v>
      </c>
      <c r="C6" s="8" t="s">
        <v>335</v>
      </c>
      <c r="D6" s="8" t="s">
        <v>336</v>
      </c>
      <c r="E6" s="8" t="s">
        <v>269</v>
      </c>
      <c r="F6" s="8" t="s">
        <v>337</v>
      </c>
      <c r="G6" s="8" t="s">
        <v>338</v>
      </c>
      <c r="H6" s="8" t="s">
        <v>339</v>
      </c>
      <c r="I6" s="8" t="s">
        <v>340</v>
      </c>
      <c r="J6" s="8" t="s">
        <v>341</v>
      </c>
      <c r="K6" s="8" t="s">
        <v>306</v>
      </c>
      <c r="L6" s="8" t="s">
        <v>306</v>
      </c>
      <c r="M6" s="8" t="s">
        <v>342</v>
      </c>
      <c r="N6" s="8" t="s">
        <v>343</v>
      </c>
      <c r="O6" s="8" t="s">
        <v>283</v>
      </c>
    </row>
    <row r="7" spans="1:15" ht="48" customHeight="1" x14ac:dyDescent="0.25">
      <c r="A7" s="8">
        <v>2</v>
      </c>
      <c r="B7" s="8" t="s">
        <v>344</v>
      </c>
      <c r="C7" s="8" t="s">
        <v>345</v>
      </c>
      <c r="D7" s="8" t="s">
        <v>346</v>
      </c>
      <c r="E7" s="8" t="s">
        <v>347</v>
      </c>
      <c r="F7" s="8" t="s">
        <v>348</v>
      </c>
      <c r="G7" s="8" t="s">
        <v>269</v>
      </c>
      <c r="H7" s="8" t="s">
        <v>349</v>
      </c>
      <c r="I7" s="8" t="s">
        <v>350</v>
      </c>
      <c r="J7" s="8" t="s">
        <v>351</v>
      </c>
      <c r="K7" s="8" t="s">
        <v>352</v>
      </c>
      <c r="L7" s="8" t="s">
        <v>352</v>
      </c>
      <c r="M7" s="8" t="s">
        <v>353</v>
      </c>
      <c r="N7" s="8" t="s">
        <v>354</v>
      </c>
      <c r="O7" s="8" t="s">
        <v>355</v>
      </c>
    </row>
    <row r="8" spans="1:15" ht="48" customHeight="1" x14ac:dyDescent="0.25">
      <c r="A8" s="8">
        <v>3</v>
      </c>
      <c r="B8" s="8" t="s">
        <v>356</v>
      </c>
      <c r="C8" s="8" t="s">
        <v>335</v>
      </c>
      <c r="D8" s="8" t="s">
        <v>336</v>
      </c>
      <c r="E8" s="8" t="s">
        <v>274</v>
      </c>
      <c r="F8" s="8" t="s">
        <v>357</v>
      </c>
      <c r="G8" s="8" t="s">
        <v>274</v>
      </c>
      <c r="H8" s="8" t="s">
        <v>358</v>
      </c>
      <c r="I8" s="8" t="s">
        <v>340</v>
      </c>
      <c r="J8" s="8" t="s">
        <v>359</v>
      </c>
      <c r="K8" s="8" t="s">
        <v>306</v>
      </c>
      <c r="L8" s="8" t="s">
        <v>306</v>
      </c>
      <c r="M8" s="8" t="s">
        <v>274</v>
      </c>
      <c r="N8" s="8" t="s">
        <v>360</v>
      </c>
      <c r="O8" s="8" t="s">
        <v>361</v>
      </c>
    </row>
    <row r="9" spans="1:15" ht="48" customHeight="1" x14ac:dyDescent="0.25">
      <c r="A9" s="8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48" customHeight="1" x14ac:dyDescent="0.25">
      <c r="A10" s="8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48" customHeight="1" x14ac:dyDescent="0.25">
      <c r="A11" s="8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48" customHeight="1" x14ac:dyDescent="0.25">
      <c r="A12" s="8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48" customHeight="1" x14ac:dyDescent="0.25">
      <c r="A13" s="8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48" customHeight="1" x14ac:dyDescent="0.25">
      <c r="A14" s="8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48" customHeight="1" x14ac:dyDescent="0.25">
      <c r="A15" s="8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</sheetData>
  <mergeCells count="2">
    <mergeCell ref="A2:H2"/>
    <mergeCell ref="A1:H1"/>
  </mergeCells>
  <hyperlinks>
    <hyperlink ref="H3" location="'04_Inventario'!A1" display="← Volver a la práctica" xr:uid="{00000000-0004-0000-0900-000000000000}"/>
  </hyperlinks>
  <pageMargins left="0.25" right="0.25" top="0.5" bottom="0.5" header="0.5" footer="0.5"/>
  <pageSetup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82B4A"/>
    <pageSetUpPr fitToPage="1"/>
  </sheetPr>
  <dimension ref="A1:O29"/>
  <sheetViews>
    <sheetView showGridLines="0" zoomScale="85" workbookViewId="0">
      <pane ySplit="5" topLeftCell="A7" activePane="bottomLeft" state="frozen"/>
      <selection pane="bottomLeft"/>
    </sheetView>
  </sheetViews>
  <sheetFormatPr baseColWidth="10" defaultColWidth="9.140625" defaultRowHeight="15" x14ac:dyDescent="0.25"/>
  <cols>
    <col min="1" max="1" width="5" customWidth="1"/>
    <col min="2" max="2" width="28" customWidth="1"/>
    <col min="3" max="3" width="30" customWidth="1"/>
    <col min="4" max="4" width="23" customWidth="1"/>
    <col min="5" max="5" width="25" customWidth="1"/>
    <col min="6" max="6" width="20" customWidth="1"/>
    <col min="7" max="7" width="17" customWidth="1"/>
    <col min="8" max="8" width="19" customWidth="1"/>
    <col min="9" max="9" width="22" customWidth="1"/>
    <col min="10" max="10" width="29" customWidth="1"/>
    <col min="11" max="11" width="18" customWidth="1"/>
    <col min="12" max="12" width="19" customWidth="1"/>
    <col min="13" max="14" width="22" customWidth="1"/>
    <col min="15" max="15" width="25" customWidth="1"/>
  </cols>
  <sheetData>
    <row r="1" spans="1:15" ht="33.950000000000003" customHeight="1" x14ac:dyDescent="0.25">
      <c r="A1" s="37" t="s">
        <v>362</v>
      </c>
      <c r="B1" s="38"/>
      <c r="C1" s="38"/>
      <c r="D1" s="38"/>
      <c r="E1" s="38"/>
      <c r="F1" s="38"/>
      <c r="G1" s="38"/>
      <c r="H1" s="38"/>
    </row>
    <row r="2" spans="1:15" ht="30" customHeight="1" x14ac:dyDescent="0.25">
      <c r="A2" s="39" t="s">
        <v>363</v>
      </c>
      <c r="B2" s="38"/>
      <c r="C2" s="38"/>
      <c r="D2" s="38"/>
      <c r="E2" s="38"/>
      <c r="F2" s="38"/>
      <c r="G2" s="38"/>
      <c r="H2" s="38"/>
    </row>
    <row r="3" spans="1:15" x14ac:dyDescent="0.25">
      <c r="A3" s="49" t="s">
        <v>364</v>
      </c>
      <c r="B3" s="38"/>
      <c r="F3" s="33" t="s">
        <v>118</v>
      </c>
      <c r="G3" s="33" t="s">
        <v>119</v>
      </c>
      <c r="H3" s="33" t="s">
        <v>120</v>
      </c>
    </row>
    <row r="5" spans="1:15" ht="24" customHeight="1" x14ac:dyDescent="0.25">
      <c r="A5" s="52" t="s">
        <v>365</v>
      </c>
      <c r="B5" s="38"/>
      <c r="C5" s="38"/>
      <c r="D5" s="38"/>
      <c r="E5" s="38"/>
      <c r="F5" s="38"/>
      <c r="G5" s="38"/>
      <c r="H5" s="38"/>
    </row>
    <row r="6" spans="1:15" ht="32.1" customHeight="1" x14ac:dyDescent="0.25">
      <c r="A6" s="17" t="s">
        <v>320</v>
      </c>
      <c r="B6" s="17" t="s">
        <v>366</v>
      </c>
      <c r="C6" s="17" t="s">
        <v>367</v>
      </c>
      <c r="D6" s="17" t="s">
        <v>368</v>
      </c>
      <c r="E6" s="17" t="s">
        <v>369</v>
      </c>
      <c r="F6" s="17" t="s">
        <v>370</v>
      </c>
      <c r="G6" s="17" t="s">
        <v>371</v>
      </c>
      <c r="H6" s="17" t="s">
        <v>372</v>
      </c>
      <c r="I6" s="17" t="s">
        <v>373</v>
      </c>
      <c r="J6" s="17" t="s">
        <v>374</v>
      </c>
      <c r="K6" s="17" t="s">
        <v>375</v>
      </c>
      <c r="L6" s="17" t="s">
        <v>376</v>
      </c>
      <c r="M6" s="17" t="s">
        <v>377</v>
      </c>
      <c r="N6" s="17" t="s">
        <v>76</v>
      </c>
      <c r="O6" s="17" t="s">
        <v>79</v>
      </c>
    </row>
    <row r="7" spans="1:15" ht="48" customHeight="1" x14ac:dyDescent="0.25">
      <c r="A7" s="7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48" customHeight="1" x14ac:dyDescent="0.25">
      <c r="A8" s="7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48" customHeight="1" x14ac:dyDescent="0.25">
      <c r="A9" s="7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48" customHeight="1" x14ac:dyDescent="0.25">
      <c r="A10" s="7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48" customHeight="1" x14ac:dyDescent="0.25">
      <c r="A11" s="7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48" customHeight="1" x14ac:dyDescent="0.25">
      <c r="A12" s="7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48" customHeight="1" x14ac:dyDescent="0.25">
      <c r="A13" s="7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48" customHeight="1" x14ac:dyDescent="0.25">
      <c r="A14" s="7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6" spans="1:15" ht="24" customHeight="1" x14ac:dyDescent="0.25">
      <c r="A16" s="40" t="s">
        <v>378</v>
      </c>
      <c r="B16" s="38"/>
      <c r="C16" s="38"/>
      <c r="D16" s="38"/>
      <c r="E16" s="38"/>
      <c r="F16" s="38"/>
      <c r="G16" s="38"/>
      <c r="H16" s="38"/>
    </row>
    <row r="17" spans="1:8" ht="32.1" customHeight="1" x14ac:dyDescent="0.25">
      <c r="A17" s="17" t="s">
        <v>286</v>
      </c>
      <c r="B17" s="17" t="s">
        <v>379</v>
      </c>
      <c r="C17" s="17" t="s">
        <v>134</v>
      </c>
      <c r="D17" s="17" t="s">
        <v>380</v>
      </c>
      <c r="E17" s="17" t="s">
        <v>381</v>
      </c>
      <c r="F17" s="17" t="s">
        <v>76</v>
      </c>
      <c r="G17" s="17" t="s">
        <v>382</v>
      </c>
      <c r="H17" s="17" t="s">
        <v>383</v>
      </c>
    </row>
    <row r="18" spans="1:8" ht="42" customHeight="1" x14ac:dyDescent="0.25">
      <c r="A18" s="7">
        <v>1</v>
      </c>
      <c r="B18" s="7" t="s">
        <v>384</v>
      </c>
      <c r="C18" s="7"/>
      <c r="D18" s="7"/>
      <c r="E18" s="7"/>
      <c r="F18" s="7"/>
      <c r="G18" s="7"/>
      <c r="H18" s="7"/>
    </row>
    <row r="19" spans="1:8" ht="42" customHeight="1" x14ac:dyDescent="0.25">
      <c r="A19" s="7">
        <v>2</v>
      </c>
      <c r="B19" s="7" t="s">
        <v>385</v>
      </c>
      <c r="C19" s="7"/>
      <c r="D19" s="7"/>
      <c r="E19" s="7"/>
      <c r="F19" s="7"/>
      <c r="G19" s="7"/>
      <c r="H19" s="7"/>
    </row>
    <row r="20" spans="1:8" ht="42" customHeight="1" x14ac:dyDescent="0.25">
      <c r="A20" s="7">
        <v>3</v>
      </c>
      <c r="B20" s="7" t="s">
        <v>386</v>
      </c>
      <c r="C20" s="7"/>
      <c r="D20" s="7"/>
      <c r="E20" s="7"/>
      <c r="F20" s="7"/>
      <c r="G20" s="7"/>
      <c r="H20" s="7"/>
    </row>
    <row r="21" spans="1:8" ht="42" customHeight="1" x14ac:dyDescent="0.25">
      <c r="A21" s="7">
        <v>4</v>
      </c>
      <c r="B21" s="7" t="s">
        <v>387</v>
      </c>
      <c r="C21" s="7"/>
      <c r="D21" s="7"/>
      <c r="E21" s="7"/>
      <c r="F21" s="7"/>
      <c r="G21" s="7"/>
      <c r="H21" s="7"/>
    </row>
    <row r="22" spans="1:8" ht="42" customHeight="1" x14ac:dyDescent="0.25">
      <c r="A22" s="7">
        <v>5</v>
      </c>
      <c r="B22" s="7" t="s">
        <v>388</v>
      </c>
      <c r="C22" s="7"/>
      <c r="D22" s="7"/>
      <c r="E22" s="7"/>
      <c r="F22" s="7"/>
      <c r="G22" s="7"/>
      <c r="H22" s="7"/>
    </row>
    <row r="23" spans="1:8" ht="42" customHeight="1" x14ac:dyDescent="0.25">
      <c r="A23" s="7">
        <v>6</v>
      </c>
      <c r="B23" s="7" t="s">
        <v>389</v>
      </c>
      <c r="C23" s="7"/>
      <c r="D23" s="7"/>
      <c r="E23" s="7"/>
      <c r="F23" s="7"/>
      <c r="G23" s="7"/>
      <c r="H23" s="7"/>
    </row>
    <row r="24" spans="1:8" ht="42" customHeight="1" x14ac:dyDescent="0.25">
      <c r="A24" s="7">
        <v>7</v>
      </c>
      <c r="B24" s="7" t="s">
        <v>390</v>
      </c>
      <c r="C24" s="7"/>
      <c r="D24" s="7"/>
      <c r="E24" s="7"/>
      <c r="F24" s="7"/>
      <c r="G24" s="7"/>
      <c r="H24" s="7"/>
    </row>
    <row r="25" spans="1:8" ht="42" customHeight="1" x14ac:dyDescent="0.25">
      <c r="A25" s="7">
        <v>8</v>
      </c>
      <c r="B25" s="7" t="s">
        <v>391</v>
      </c>
      <c r="C25" s="7"/>
      <c r="D25" s="7"/>
      <c r="E25" s="7"/>
      <c r="F25" s="7"/>
      <c r="G25" s="7"/>
      <c r="H25" s="7"/>
    </row>
    <row r="26" spans="1:8" ht="42" customHeight="1" x14ac:dyDescent="0.25">
      <c r="A26" s="7">
        <v>9</v>
      </c>
      <c r="B26" s="7" t="s">
        <v>392</v>
      </c>
      <c r="C26" s="7"/>
      <c r="D26" s="7"/>
      <c r="E26" s="7"/>
      <c r="F26" s="7"/>
      <c r="G26" s="7"/>
      <c r="H26" s="7"/>
    </row>
    <row r="27" spans="1:8" ht="42" customHeight="1" x14ac:dyDescent="0.25">
      <c r="A27" s="7">
        <v>10</v>
      </c>
      <c r="B27" s="7" t="s">
        <v>393</v>
      </c>
      <c r="C27" s="7"/>
      <c r="D27" s="7"/>
      <c r="E27" s="7"/>
      <c r="F27" s="7"/>
      <c r="G27" s="7"/>
      <c r="H27" s="7"/>
    </row>
    <row r="28" spans="1:8" ht="42" customHeight="1" x14ac:dyDescent="0.25">
      <c r="A28" s="7">
        <v>11</v>
      </c>
      <c r="B28" s="7" t="s">
        <v>394</v>
      </c>
      <c r="C28" s="7"/>
      <c r="D28" s="7"/>
      <c r="E28" s="7"/>
      <c r="F28" s="7"/>
      <c r="G28" s="7"/>
      <c r="H28" s="7"/>
    </row>
    <row r="29" spans="1:8" ht="42" customHeight="1" x14ac:dyDescent="0.25">
      <c r="A29" s="7">
        <v>12</v>
      </c>
      <c r="B29" s="7" t="s">
        <v>395</v>
      </c>
      <c r="C29" s="7"/>
      <c r="D29" s="7"/>
      <c r="E29" s="7"/>
      <c r="F29" s="7"/>
      <c r="G29" s="7"/>
      <c r="H29" s="7"/>
    </row>
  </sheetData>
  <mergeCells count="5">
    <mergeCell ref="A1:H1"/>
    <mergeCell ref="A16:H16"/>
    <mergeCell ref="A2:H2"/>
    <mergeCell ref="A5:H5"/>
    <mergeCell ref="A3:B3"/>
  </mergeCells>
  <dataValidations count="7">
    <dataValidation type="list" allowBlank="1" sqref="F7:F14" xr:uid="{00000000-0002-0000-0A00-000000000000}">
      <formula1>"Pública,Interna,Confidencial,Altamente confidencial"</formula1>
    </dataValidation>
    <dataValidation type="list" allowBlank="1" sqref="G7:G14" xr:uid="{00000000-0002-0000-0A00-000001000000}">
      <formula1>"Sí,No,Puede contener"</formula1>
    </dataValidation>
    <dataValidation type="list" allowBlank="1" sqref="H7:H14" xr:uid="{00000000-0002-0000-0A00-000002000000}">
      <formula1>"Sí,No,No aplica,Pendiente"</formula1>
    </dataValidation>
    <dataValidation type="list" allowBlank="1" sqref="I7:I14" xr:uid="{00000000-0002-0000-0A00-000003000000}">
      <formula1>"Sí,Con condiciones,No,Pendiente"</formula1>
    </dataValidation>
    <dataValidation type="list" allowBlank="1" sqref="K7:K14" xr:uid="{00000000-0002-0000-0A00-000004000000}">
      <formula1>"Ninguna,Revisión básica,Revisión humana,Revisión especializada"</formula1>
    </dataValidation>
    <dataValidation type="list" allowBlank="1" sqref="C18:C29" xr:uid="{00000000-0002-0000-0A00-000005000000}">
      <formula1>"Sí,No,Parcial,No aplica,Pendiente"</formula1>
    </dataValidation>
    <dataValidation type="list" allowBlank="1" sqref="G18:G29" xr:uid="{00000000-0002-0000-0A00-000006000000}">
      <formula1>"Sí,No,Pendiente"</formula1>
    </dataValidation>
  </dataValidations>
  <hyperlinks>
    <hyperlink ref="F3" location="'05_Ejemplo_Datos'!A1" display="Ver el ejemplo →" xr:uid="{00000000-0004-0000-0A00-000000000000}"/>
    <hyperlink ref="G3" location="'Panel'!A1" display="Panel" xr:uid="{00000000-0004-0000-0A00-000001000000}"/>
    <hyperlink ref="H3" location="'06_Priorizacion'!A1" display="Siguiente paso →" xr:uid="{00000000-0004-0000-0A00-000002000000}"/>
  </hyperlinks>
  <pageMargins left="0.25" right="0.25" top="0.5" bottom="0.5" header="0.5" footer="0.5"/>
  <pageSetup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4B9E66"/>
    <pageSetUpPr fitToPage="1"/>
  </sheetPr>
  <dimension ref="A1:N29"/>
  <sheetViews>
    <sheetView showGridLines="0" zoomScale="85" workbookViewId="0">
      <pane ySplit="5" topLeftCell="A6" activePane="bottomLeft" state="frozen"/>
      <selection pane="bottomLeft" activeCell="B7" sqref="B7"/>
    </sheetView>
  </sheetViews>
  <sheetFormatPr baseColWidth="10" defaultColWidth="9.140625" defaultRowHeight="15" x14ac:dyDescent="0.25"/>
  <cols>
    <col min="1" max="1" width="5" customWidth="1"/>
    <col min="2" max="2" width="28" customWidth="1"/>
    <col min="3" max="3" width="30" customWidth="1"/>
    <col min="4" max="4" width="23" customWidth="1"/>
    <col min="5" max="5" width="25" customWidth="1"/>
    <col min="6" max="6" width="20" customWidth="1"/>
    <col min="7" max="7" width="17" customWidth="1"/>
    <col min="8" max="8" width="19" customWidth="1"/>
    <col min="9" max="9" width="22" customWidth="1"/>
    <col min="10" max="10" width="29" customWidth="1"/>
    <col min="11" max="11" width="18" customWidth="1"/>
    <col min="12" max="13" width="22" customWidth="1"/>
    <col min="14" max="14" width="25" customWidth="1"/>
  </cols>
  <sheetData>
    <row r="1" spans="1:14" ht="33.950000000000003" customHeight="1" x14ac:dyDescent="0.25">
      <c r="A1" s="37" t="s">
        <v>396</v>
      </c>
      <c r="B1" s="38"/>
      <c r="C1" s="38"/>
      <c r="D1" s="38"/>
      <c r="E1" s="38"/>
      <c r="F1" s="38"/>
      <c r="G1" s="38"/>
      <c r="H1" s="38"/>
    </row>
    <row r="2" spans="1:14" ht="30" customHeight="1" x14ac:dyDescent="0.25">
      <c r="A2" s="39" t="s">
        <v>258</v>
      </c>
      <c r="B2" s="38"/>
      <c r="C2" s="38"/>
      <c r="D2" s="38"/>
      <c r="E2" s="38"/>
      <c r="F2" s="38"/>
      <c r="G2" s="38"/>
      <c r="H2" s="38"/>
    </row>
    <row r="3" spans="1:14" x14ac:dyDescent="0.25">
      <c r="H3" s="33" t="s">
        <v>168</v>
      </c>
    </row>
    <row r="5" spans="1:14" ht="24" customHeight="1" x14ac:dyDescent="0.25">
      <c r="A5" s="52" t="s">
        <v>365</v>
      </c>
      <c r="B5" s="38"/>
      <c r="C5" s="38"/>
      <c r="D5" s="38"/>
      <c r="E5" s="38"/>
      <c r="F5" s="38"/>
      <c r="G5" s="38"/>
      <c r="H5" s="38"/>
    </row>
    <row r="6" spans="1:14" ht="32.1" customHeight="1" x14ac:dyDescent="0.25">
      <c r="A6" s="17" t="s">
        <v>320</v>
      </c>
      <c r="B6" s="17" t="s">
        <v>366</v>
      </c>
      <c r="C6" s="17" t="s">
        <v>367</v>
      </c>
      <c r="D6" s="17" t="s">
        <v>368</v>
      </c>
      <c r="E6" s="17" t="s">
        <v>369</v>
      </c>
      <c r="F6" s="17" t="s">
        <v>370</v>
      </c>
      <c r="G6" s="17" t="s">
        <v>371</v>
      </c>
      <c r="H6" s="17" t="s">
        <v>372</v>
      </c>
      <c r="I6" s="17" t="s">
        <v>373</v>
      </c>
      <c r="J6" s="17" t="s">
        <v>374</v>
      </c>
      <c r="K6" s="17" t="s">
        <v>375</v>
      </c>
      <c r="L6" s="17" t="s">
        <v>377</v>
      </c>
      <c r="M6" s="17" t="s">
        <v>76</v>
      </c>
      <c r="N6" s="17" t="s">
        <v>79</v>
      </c>
    </row>
    <row r="7" spans="1:14" ht="48" customHeight="1" x14ac:dyDescent="0.25">
      <c r="A7" s="8">
        <v>1</v>
      </c>
      <c r="B7" s="8" t="s">
        <v>397</v>
      </c>
      <c r="C7" s="8" t="s">
        <v>398</v>
      </c>
      <c r="D7" s="8" t="s">
        <v>399</v>
      </c>
      <c r="E7" s="8" t="s">
        <v>400</v>
      </c>
      <c r="F7" s="8" t="s">
        <v>401</v>
      </c>
      <c r="G7" s="8" t="s">
        <v>184</v>
      </c>
      <c r="H7" s="8" t="s">
        <v>306</v>
      </c>
      <c r="I7" s="8" t="s">
        <v>306</v>
      </c>
      <c r="J7" s="8" t="s">
        <v>402</v>
      </c>
      <c r="K7" s="8" t="s">
        <v>403</v>
      </c>
      <c r="L7" s="8" t="s">
        <v>404</v>
      </c>
      <c r="M7" s="8" t="s">
        <v>399</v>
      </c>
      <c r="N7" s="8"/>
    </row>
    <row r="8" spans="1:14" ht="48" customHeight="1" x14ac:dyDescent="0.25">
      <c r="A8" s="8">
        <v>2</v>
      </c>
      <c r="B8" s="8" t="s">
        <v>405</v>
      </c>
      <c r="C8" s="8" t="s">
        <v>406</v>
      </c>
      <c r="D8" s="8" t="s">
        <v>269</v>
      </c>
      <c r="E8" s="8" t="s">
        <v>340</v>
      </c>
      <c r="F8" s="8" t="s">
        <v>407</v>
      </c>
      <c r="G8" s="8" t="s">
        <v>306</v>
      </c>
      <c r="H8" s="8" t="s">
        <v>306</v>
      </c>
      <c r="I8" s="8" t="s">
        <v>408</v>
      </c>
      <c r="J8" s="8" t="s">
        <v>409</v>
      </c>
      <c r="K8" s="8" t="s">
        <v>410</v>
      </c>
      <c r="L8" s="8" t="s">
        <v>411</v>
      </c>
      <c r="M8" s="8" t="s">
        <v>412</v>
      </c>
      <c r="N8" s="8"/>
    </row>
    <row r="9" spans="1:14" ht="48" customHeight="1" x14ac:dyDescent="0.25">
      <c r="A9" s="8">
        <v>3</v>
      </c>
      <c r="B9" s="8" t="s">
        <v>413</v>
      </c>
      <c r="C9" s="8" t="s">
        <v>414</v>
      </c>
      <c r="D9" s="8" t="s">
        <v>415</v>
      </c>
      <c r="E9" s="8" t="s">
        <v>416</v>
      </c>
      <c r="F9" s="8" t="s">
        <v>417</v>
      </c>
      <c r="G9" s="8" t="s">
        <v>418</v>
      </c>
      <c r="H9" s="8" t="s">
        <v>306</v>
      </c>
      <c r="I9" s="8" t="s">
        <v>419</v>
      </c>
      <c r="J9" s="8" t="s">
        <v>420</v>
      </c>
      <c r="K9" s="8" t="s">
        <v>421</v>
      </c>
      <c r="L9" s="8" t="s">
        <v>422</v>
      </c>
      <c r="M9" s="8" t="s">
        <v>415</v>
      </c>
      <c r="N9" s="8"/>
    </row>
    <row r="10" spans="1:14" ht="48" customHeight="1" x14ac:dyDescent="0.25">
      <c r="A10" s="8">
        <v>4</v>
      </c>
      <c r="B10" s="8" t="s">
        <v>423</v>
      </c>
      <c r="C10" s="8" t="s">
        <v>424</v>
      </c>
      <c r="D10" s="8" t="s">
        <v>205</v>
      </c>
      <c r="E10" s="8" t="s">
        <v>425</v>
      </c>
      <c r="F10" s="8" t="s">
        <v>417</v>
      </c>
      <c r="G10" s="8" t="s">
        <v>184</v>
      </c>
      <c r="H10" s="8" t="s">
        <v>426</v>
      </c>
      <c r="I10" s="8" t="s">
        <v>184</v>
      </c>
      <c r="J10" s="8" t="s">
        <v>427</v>
      </c>
      <c r="K10" s="8" t="s">
        <v>426</v>
      </c>
      <c r="L10" s="8" t="s">
        <v>428</v>
      </c>
      <c r="M10" s="8" t="s">
        <v>205</v>
      </c>
      <c r="N10" s="8"/>
    </row>
    <row r="11" spans="1:14" ht="48" customHeight="1" x14ac:dyDescent="0.25">
      <c r="A11" s="8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48" customHeight="1" x14ac:dyDescent="0.25">
      <c r="A12" s="8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48" customHeight="1" x14ac:dyDescent="0.25">
      <c r="A13" s="8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48" customHeight="1" x14ac:dyDescent="0.25">
      <c r="A14" s="8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6" spans="1:14" ht="24" customHeight="1" x14ac:dyDescent="0.25">
      <c r="A16" s="40" t="s">
        <v>378</v>
      </c>
      <c r="B16" s="38"/>
      <c r="C16" s="38"/>
      <c r="D16" s="38"/>
      <c r="E16" s="38"/>
      <c r="F16" s="38"/>
      <c r="G16" s="38"/>
      <c r="H16" s="38"/>
    </row>
    <row r="17" spans="1:8" ht="32.1" customHeight="1" x14ac:dyDescent="0.25">
      <c r="A17" s="17" t="s">
        <v>286</v>
      </c>
      <c r="B17" s="17" t="s">
        <v>379</v>
      </c>
      <c r="C17" s="17" t="s">
        <v>134</v>
      </c>
      <c r="D17" s="17" t="s">
        <v>380</v>
      </c>
      <c r="E17" s="17" t="s">
        <v>381</v>
      </c>
      <c r="F17" s="17" t="s">
        <v>76</v>
      </c>
      <c r="G17" s="17" t="s">
        <v>382</v>
      </c>
      <c r="H17" s="17" t="s">
        <v>383</v>
      </c>
    </row>
    <row r="18" spans="1:8" ht="42" customHeight="1" x14ac:dyDescent="0.25">
      <c r="A18" s="8">
        <v>1</v>
      </c>
      <c r="B18" s="8" t="s">
        <v>384</v>
      </c>
      <c r="C18" s="8" t="s">
        <v>429</v>
      </c>
      <c r="D18" s="8" t="s">
        <v>430</v>
      </c>
      <c r="E18" s="8" t="s">
        <v>431</v>
      </c>
      <c r="F18" s="8" t="s">
        <v>182</v>
      </c>
      <c r="G18" s="8" t="s">
        <v>184</v>
      </c>
      <c r="H18" s="8" t="s">
        <v>53</v>
      </c>
    </row>
    <row r="19" spans="1:8" ht="42" customHeight="1" x14ac:dyDescent="0.25">
      <c r="A19" s="8">
        <v>2</v>
      </c>
      <c r="B19" s="8" t="s">
        <v>385</v>
      </c>
      <c r="C19" s="8" t="s">
        <v>432</v>
      </c>
      <c r="D19" s="8" t="s">
        <v>430</v>
      </c>
      <c r="E19" s="8" t="s">
        <v>431</v>
      </c>
      <c r="F19" s="8" t="s">
        <v>182</v>
      </c>
      <c r="G19" s="8" t="s">
        <v>184</v>
      </c>
      <c r="H19" s="8" t="s">
        <v>53</v>
      </c>
    </row>
    <row r="20" spans="1:8" ht="42" customHeight="1" x14ac:dyDescent="0.25">
      <c r="A20" s="8">
        <v>3</v>
      </c>
      <c r="B20" s="8" t="s">
        <v>386</v>
      </c>
      <c r="C20" s="8" t="s">
        <v>184</v>
      </c>
      <c r="D20" s="8" t="s">
        <v>430</v>
      </c>
      <c r="E20" s="8" t="s">
        <v>431</v>
      </c>
      <c r="F20" s="8" t="s">
        <v>182</v>
      </c>
      <c r="G20" s="8" t="s">
        <v>184</v>
      </c>
      <c r="H20" s="8" t="s">
        <v>53</v>
      </c>
    </row>
    <row r="21" spans="1:8" ht="42" customHeight="1" x14ac:dyDescent="0.25">
      <c r="A21" s="8">
        <v>4</v>
      </c>
      <c r="B21" s="8" t="s">
        <v>387</v>
      </c>
      <c r="C21" s="8" t="s">
        <v>184</v>
      </c>
      <c r="D21" s="8" t="s">
        <v>430</v>
      </c>
      <c r="E21" s="8" t="s">
        <v>431</v>
      </c>
      <c r="F21" s="8" t="s">
        <v>182</v>
      </c>
      <c r="G21" s="8" t="s">
        <v>184</v>
      </c>
      <c r="H21" s="8" t="s">
        <v>53</v>
      </c>
    </row>
    <row r="22" spans="1:8" ht="42" customHeight="1" x14ac:dyDescent="0.25">
      <c r="A22" s="8">
        <v>5</v>
      </c>
      <c r="B22" s="8" t="s">
        <v>388</v>
      </c>
      <c r="C22" s="8" t="s">
        <v>184</v>
      </c>
      <c r="D22" s="8" t="s">
        <v>430</v>
      </c>
      <c r="E22" s="8" t="s">
        <v>431</v>
      </c>
      <c r="F22" s="8" t="s">
        <v>182</v>
      </c>
      <c r="G22" s="8" t="s">
        <v>184</v>
      </c>
      <c r="H22" s="8" t="s">
        <v>53</v>
      </c>
    </row>
    <row r="23" spans="1:8" ht="42" customHeight="1" x14ac:dyDescent="0.25">
      <c r="A23" s="8">
        <v>6</v>
      </c>
      <c r="B23" s="8" t="s">
        <v>389</v>
      </c>
      <c r="C23" s="8" t="s">
        <v>433</v>
      </c>
      <c r="D23" s="8" t="s">
        <v>430</v>
      </c>
      <c r="E23" s="8" t="s">
        <v>431</v>
      </c>
      <c r="F23" s="8" t="s">
        <v>182</v>
      </c>
      <c r="G23" s="8" t="s">
        <v>184</v>
      </c>
      <c r="H23" s="8" t="s">
        <v>53</v>
      </c>
    </row>
    <row r="24" spans="1:8" ht="42" customHeight="1" x14ac:dyDescent="0.25">
      <c r="A24" s="8">
        <v>7</v>
      </c>
      <c r="B24" s="8" t="s">
        <v>390</v>
      </c>
      <c r="C24" s="8" t="s">
        <v>434</v>
      </c>
      <c r="D24" s="8" t="s">
        <v>430</v>
      </c>
      <c r="E24" s="8" t="s">
        <v>431</v>
      </c>
      <c r="F24" s="8" t="s">
        <v>182</v>
      </c>
      <c r="G24" s="8" t="s">
        <v>184</v>
      </c>
      <c r="H24" s="8" t="s">
        <v>53</v>
      </c>
    </row>
    <row r="25" spans="1:8" ht="42" customHeight="1" x14ac:dyDescent="0.25">
      <c r="A25" s="8">
        <v>8</v>
      </c>
      <c r="B25" s="8" t="s">
        <v>391</v>
      </c>
      <c r="C25" s="8" t="s">
        <v>435</v>
      </c>
      <c r="D25" s="8" t="s">
        <v>430</v>
      </c>
      <c r="E25" s="8" t="s">
        <v>431</v>
      </c>
      <c r="F25" s="8" t="s">
        <v>182</v>
      </c>
      <c r="G25" s="8" t="s">
        <v>184</v>
      </c>
      <c r="H25" s="8" t="s">
        <v>53</v>
      </c>
    </row>
    <row r="26" spans="1:8" ht="42" customHeight="1" x14ac:dyDescent="0.25">
      <c r="A26" s="8">
        <v>9</v>
      </c>
      <c r="B26" s="8" t="s">
        <v>392</v>
      </c>
      <c r="C26" s="8" t="s">
        <v>184</v>
      </c>
      <c r="D26" s="8" t="s">
        <v>430</v>
      </c>
      <c r="E26" s="8" t="s">
        <v>431</v>
      </c>
      <c r="F26" s="8" t="s">
        <v>182</v>
      </c>
      <c r="G26" s="8" t="s">
        <v>184</v>
      </c>
      <c r="H26" s="8" t="s">
        <v>53</v>
      </c>
    </row>
    <row r="27" spans="1:8" ht="42" customHeight="1" x14ac:dyDescent="0.25">
      <c r="A27" s="8">
        <v>10</v>
      </c>
      <c r="B27" s="8" t="s">
        <v>393</v>
      </c>
      <c r="C27" s="8" t="s">
        <v>306</v>
      </c>
      <c r="D27" s="8" t="s">
        <v>430</v>
      </c>
      <c r="E27" s="8" t="s">
        <v>431</v>
      </c>
      <c r="F27" s="8" t="s">
        <v>182</v>
      </c>
      <c r="G27" s="8" t="s">
        <v>184</v>
      </c>
      <c r="H27" s="8" t="s">
        <v>53</v>
      </c>
    </row>
    <row r="28" spans="1:8" ht="42" customHeight="1" x14ac:dyDescent="0.25">
      <c r="A28" s="8">
        <v>11</v>
      </c>
      <c r="B28" s="8" t="s">
        <v>394</v>
      </c>
      <c r="C28" s="8" t="s">
        <v>306</v>
      </c>
      <c r="D28" s="8" t="s">
        <v>430</v>
      </c>
      <c r="E28" s="8" t="s">
        <v>431</v>
      </c>
      <c r="F28" s="8" t="s">
        <v>182</v>
      </c>
      <c r="G28" s="8" t="s">
        <v>184</v>
      </c>
      <c r="H28" s="8" t="s">
        <v>53</v>
      </c>
    </row>
    <row r="29" spans="1:8" ht="42" customHeight="1" x14ac:dyDescent="0.25">
      <c r="A29" s="8">
        <v>12</v>
      </c>
      <c r="B29" s="8" t="s">
        <v>395</v>
      </c>
      <c r="C29" s="8" t="s">
        <v>436</v>
      </c>
      <c r="D29" s="8" t="s">
        <v>430</v>
      </c>
      <c r="E29" s="8" t="s">
        <v>431</v>
      </c>
      <c r="F29" s="8" t="s">
        <v>182</v>
      </c>
      <c r="G29" s="8" t="s">
        <v>184</v>
      </c>
      <c r="H29" s="8" t="s">
        <v>53</v>
      </c>
    </row>
  </sheetData>
  <mergeCells count="4">
    <mergeCell ref="A16:H16"/>
    <mergeCell ref="A2:H2"/>
    <mergeCell ref="A5:H5"/>
    <mergeCell ref="A1:H1"/>
  </mergeCells>
  <hyperlinks>
    <hyperlink ref="H3" location="'05_Datos_Riesgos'!A1" display="← Volver a la práctica" xr:uid="{00000000-0004-0000-0B00-000000000000}"/>
  </hyperlinks>
  <pageMargins left="0.25" right="0.25" top="0.5" bottom="0.5" header="0.5" footer="0.5"/>
  <pageSetup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82B4A"/>
    <pageSetUpPr fitToPage="1"/>
  </sheetPr>
  <dimension ref="A1:AN31"/>
  <sheetViews>
    <sheetView showGridLines="0" zoomScale="85"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2" width="18" customWidth="1"/>
    <col min="3" max="4" width="30" customWidth="1"/>
    <col min="5" max="34" width="18" customWidth="1"/>
    <col min="35" max="36" width="30" customWidth="1"/>
    <col min="37" max="37" width="18" customWidth="1"/>
    <col min="38" max="39" width="30" customWidth="1"/>
    <col min="40" max="40" width="10" customWidth="1"/>
  </cols>
  <sheetData>
    <row r="1" spans="1:40" ht="33.950000000000003" customHeight="1" x14ac:dyDescent="0.25">
      <c r="A1" s="37" t="s">
        <v>437</v>
      </c>
      <c r="B1" s="38"/>
      <c r="C1" s="38"/>
      <c r="D1" s="38"/>
      <c r="E1" s="38"/>
      <c r="F1" s="38"/>
      <c r="G1" s="38"/>
      <c r="H1" s="38"/>
    </row>
    <row r="2" spans="1:40" ht="30" customHeight="1" x14ac:dyDescent="0.25">
      <c r="A2" s="39" t="s">
        <v>438</v>
      </c>
      <c r="B2" s="38"/>
      <c r="C2" s="38"/>
      <c r="D2" s="38"/>
      <c r="E2" s="38"/>
      <c r="F2" s="38"/>
      <c r="G2" s="38"/>
      <c r="H2" s="38"/>
    </row>
    <row r="3" spans="1:40" x14ac:dyDescent="0.25">
      <c r="A3" s="49" t="s">
        <v>439</v>
      </c>
      <c r="B3" s="38"/>
      <c r="F3" s="33" t="s">
        <v>118</v>
      </c>
      <c r="G3" s="33" t="s">
        <v>119</v>
      </c>
      <c r="H3" s="33" t="s">
        <v>120</v>
      </c>
    </row>
    <row r="5" spans="1:40" ht="32.1" customHeight="1" x14ac:dyDescent="0.25">
      <c r="A5" s="17" t="s">
        <v>320</v>
      </c>
      <c r="B5" s="17" t="s">
        <v>109</v>
      </c>
      <c r="C5" s="17" t="s">
        <v>440</v>
      </c>
      <c r="D5" s="17" t="s">
        <v>76</v>
      </c>
      <c r="E5" s="17" t="s">
        <v>245</v>
      </c>
      <c r="F5" s="17" t="s">
        <v>441</v>
      </c>
      <c r="G5" s="17" t="s">
        <v>442</v>
      </c>
      <c r="H5" s="17" t="s">
        <v>443</v>
      </c>
      <c r="I5" s="17" t="s">
        <v>444</v>
      </c>
      <c r="J5" s="17" t="s">
        <v>445</v>
      </c>
      <c r="K5" s="17" t="s">
        <v>446</v>
      </c>
      <c r="L5" s="17" t="s">
        <v>447</v>
      </c>
      <c r="M5" s="17" t="s">
        <v>448</v>
      </c>
      <c r="N5" s="17" t="s">
        <v>449</v>
      </c>
      <c r="O5" s="17" t="s">
        <v>450</v>
      </c>
      <c r="P5" s="17" t="s">
        <v>451</v>
      </c>
      <c r="Q5" s="17" t="s">
        <v>452</v>
      </c>
      <c r="R5" s="17" t="s">
        <v>453</v>
      </c>
      <c r="S5" s="17" t="s">
        <v>454</v>
      </c>
      <c r="T5" s="17" t="s">
        <v>455</v>
      </c>
      <c r="U5" s="17" t="s">
        <v>456</v>
      </c>
      <c r="V5" s="17" t="s">
        <v>457</v>
      </c>
      <c r="W5" s="17" t="s">
        <v>458</v>
      </c>
      <c r="X5" s="17" t="s">
        <v>459</v>
      </c>
      <c r="Y5" s="17" t="s">
        <v>460</v>
      </c>
      <c r="Z5" s="17" t="s">
        <v>461</v>
      </c>
      <c r="AA5" s="17" t="s">
        <v>462</v>
      </c>
      <c r="AB5" s="17" t="s">
        <v>463</v>
      </c>
      <c r="AC5" s="17" t="s">
        <v>464</v>
      </c>
      <c r="AD5" s="17" t="s">
        <v>465</v>
      </c>
      <c r="AE5" s="17" t="s">
        <v>466</v>
      </c>
      <c r="AF5" s="17" t="s">
        <v>467</v>
      </c>
      <c r="AG5" s="17" t="s">
        <v>468</v>
      </c>
      <c r="AH5" s="17" t="s">
        <v>469</v>
      </c>
      <c r="AI5" s="17" t="s">
        <v>470</v>
      </c>
      <c r="AJ5" s="17" t="s">
        <v>471</v>
      </c>
      <c r="AK5" s="17" t="s">
        <v>288</v>
      </c>
      <c r="AL5" s="17" t="s">
        <v>472</v>
      </c>
      <c r="AM5" s="17" t="s">
        <v>79</v>
      </c>
      <c r="AN5" s="35" t="s">
        <v>473</v>
      </c>
    </row>
    <row r="6" spans="1:40" ht="48" customHeight="1" x14ac:dyDescent="0.25">
      <c r="A6" s="7">
        <v>1</v>
      </c>
      <c r="B6" s="7"/>
      <c r="C6" s="7"/>
      <c r="D6" s="7"/>
      <c r="E6" s="7"/>
      <c r="F6" s="7"/>
      <c r="G6" s="7"/>
      <c r="H6" s="9" t="str">
        <f t="shared" ref="H6:H25" si="0">IF($C6="","",IFERROR(F6*G6/60,0))</f>
        <v/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10"/>
      <c r="Y6" s="11"/>
      <c r="Z6" s="11"/>
      <c r="AA6" s="12" t="str">
        <f>IF($C6="","",IFERROR(H6*X6/100*Panel!$D$26,0))</f>
        <v/>
      </c>
      <c r="AB6" s="11"/>
      <c r="AC6" s="13" t="str">
        <f t="shared" ref="AC6:AC25" si="1">IF($C6="","",IF((AA6+N(AB6)-N(Z6))&lt;=0,"No recupera",N(Y6)/(AA6+N(AB6)-N(Z6))))</f>
        <v/>
      </c>
      <c r="AD6" s="20" t="str">
        <f t="shared" ref="AD6:AD25" si="2">IF(OR($C6="",N(Y6)=0),"",((AA6+N(AB6)-N(Z6))*12-Y6)/Y6)</f>
        <v/>
      </c>
      <c r="AE6" s="9" t="str">
        <f t="shared" ref="AE6:AE25" si="3">IF($C6="","",R6+S6+T6)</f>
        <v/>
      </c>
      <c r="AF6" s="9" t="str">
        <f t="shared" ref="AF6:AF25" si="4">IF($C6="","",I6+J6+K6+(6-L6)+M6+N6+O6+P6+Q6+U6+V6+W6)</f>
        <v/>
      </c>
      <c r="AG6" s="9" t="str">
        <f t="shared" ref="AG6:AG25" si="5">IF($C6="","",AF6-(AE6*0.8))</f>
        <v/>
      </c>
      <c r="AH6" s="9" t="str">
        <f t="shared" ref="AH6:AH25" si="6">IF($C6="","",IF(AG6&gt;=45,"1 - Hacer primero",IF(AG6&gt;=36,"2 - Planificar",IF(AG6&gt;=27,"3 - Analizar","4 - Aparcar / replantear"))))</f>
        <v/>
      </c>
      <c r="AI6" s="7"/>
      <c r="AJ6" s="7"/>
      <c r="AK6" s="7"/>
      <c r="AL6" s="7"/>
      <c r="AM6" s="7"/>
      <c r="AN6" s="36" t="str">
        <f t="shared" ref="AN6:AN25" si="7">IF($C6="","",AG6+ROW()/100000)</f>
        <v/>
      </c>
    </row>
    <row r="7" spans="1:40" ht="48" customHeight="1" x14ac:dyDescent="0.25">
      <c r="A7" s="7">
        <v>2</v>
      </c>
      <c r="B7" s="7"/>
      <c r="C7" s="7"/>
      <c r="D7" s="7"/>
      <c r="E7" s="7"/>
      <c r="F7" s="7"/>
      <c r="G7" s="7"/>
      <c r="H7" s="9" t="str">
        <f t="shared" si="0"/>
        <v/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10"/>
      <c r="Y7" s="11"/>
      <c r="Z7" s="11"/>
      <c r="AA7" s="12" t="str">
        <f>IF($C7="","",IFERROR(H7*X7/100*Panel!$D$26,0))</f>
        <v/>
      </c>
      <c r="AB7" s="11"/>
      <c r="AC7" s="13" t="str">
        <f t="shared" si="1"/>
        <v/>
      </c>
      <c r="AD7" s="20" t="str">
        <f t="shared" si="2"/>
        <v/>
      </c>
      <c r="AE7" s="9" t="str">
        <f t="shared" si="3"/>
        <v/>
      </c>
      <c r="AF7" s="9" t="str">
        <f t="shared" si="4"/>
        <v/>
      </c>
      <c r="AG7" s="9" t="str">
        <f t="shared" si="5"/>
        <v/>
      </c>
      <c r="AH7" s="9" t="str">
        <f t="shared" si="6"/>
        <v/>
      </c>
      <c r="AI7" s="7"/>
      <c r="AJ7" s="7"/>
      <c r="AK7" s="7"/>
      <c r="AL7" s="7"/>
      <c r="AM7" s="7"/>
      <c r="AN7" s="36" t="str">
        <f t="shared" si="7"/>
        <v/>
      </c>
    </row>
    <row r="8" spans="1:40" ht="48" customHeight="1" x14ac:dyDescent="0.25">
      <c r="A8" s="7">
        <v>3</v>
      </c>
      <c r="B8" s="7"/>
      <c r="C8" s="7"/>
      <c r="D8" s="7"/>
      <c r="E8" s="7"/>
      <c r="F8" s="7"/>
      <c r="G8" s="7"/>
      <c r="H8" s="9" t="str">
        <f t="shared" si="0"/>
        <v/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10"/>
      <c r="Y8" s="11"/>
      <c r="Z8" s="11"/>
      <c r="AA8" s="12" t="str">
        <f>IF($C8="","",IFERROR(H8*X8/100*Panel!$D$26,0))</f>
        <v/>
      </c>
      <c r="AB8" s="11"/>
      <c r="AC8" s="13" t="str">
        <f t="shared" si="1"/>
        <v/>
      </c>
      <c r="AD8" s="20" t="str">
        <f t="shared" si="2"/>
        <v/>
      </c>
      <c r="AE8" s="9" t="str">
        <f t="shared" si="3"/>
        <v/>
      </c>
      <c r="AF8" s="9" t="str">
        <f t="shared" si="4"/>
        <v/>
      </c>
      <c r="AG8" s="9" t="str">
        <f t="shared" si="5"/>
        <v/>
      </c>
      <c r="AH8" s="9" t="str">
        <f t="shared" si="6"/>
        <v/>
      </c>
      <c r="AI8" s="7"/>
      <c r="AJ8" s="7"/>
      <c r="AK8" s="7"/>
      <c r="AL8" s="7"/>
      <c r="AM8" s="7"/>
      <c r="AN8" s="36" t="str">
        <f t="shared" si="7"/>
        <v/>
      </c>
    </row>
    <row r="9" spans="1:40" ht="48" customHeight="1" x14ac:dyDescent="0.25">
      <c r="A9" s="7">
        <v>4</v>
      </c>
      <c r="B9" s="7"/>
      <c r="C9" s="7"/>
      <c r="D9" s="7"/>
      <c r="E9" s="7"/>
      <c r="F9" s="7"/>
      <c r="G9" s="7"/>
      <c r="H9" s="9" t="str">
        <f t="shared" si="0"/>
        <v/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10"/>
      <c r="Y9" s="11"/>
      <c r="Z9" s="11"/>
      <c r="AA9" s="12" t="str">
        <f>IF($C9="","",IFERROR(H9*X9/100*Panel!$D$26,0))</f>
        <v/>
      </c>
      <c r="AB9" s="11"/>
      <c r="AC9" s="13" t="str">
        <f t="shared" si="1"/>
        <v/>
      </c>
      <c r="AD9" s="20" t="str">
        <f t="shared" si="2"/>
        <v/>
      </c>
      <c r="AE9" s="9" t="str">
        <f t="shared" si="3"/>
        <v/>
      </c>
      <c r="AF9" s="9" t="str">
        <f t="shared" si="4"/>
        <v/>
      </c>
      <c r="AG9" s="9" t="str">
        <f t="shared" si="5"/>
        <v/>
      </c>
      <c r="AH9" s="9" t="str">
        <f t="shared" si="6"/>
        <v/>
      </c>
      <c r="AI9" s="7"/>
      <c r="AJ9" s="7"/>
      <c r="AK9" s="7"/>
      <c r="AL9" s="7"/>
      <c r="AM9" s="7"/>
      <c r="AN9" s="36" t="str">
        <f t="shared" si="7"/>
        <v/>
      </c>
    </row>
    <row r="10" spans="1:40" ht="48" customHeight="1" x14ac:dyDescent="0.25">
      <c r="A10" s="7">
        <v>5</v>
      </c>
      <c r="B10" s="7"/>
      <c r="C10" s="7"/>
      <c r="D10" s="7"/>
      <c r="E10" s="7"/>
      <c r="F10" s="7"/>
      <c r="G10" s="7"/>
      <c r="H10" s="9" t="str">
        <f t="shared" si="0"/>
        <v/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10"/>
      <c r="Y10" s="11"/>
      <c r="Z10" s="11"/>
      <c r="AA10" s="12" t="str">
        <f>IF($C10="","",IFERROR(H10*X10/100*Panel!$D$26,0))</f>
        <v/>
      </c>
      <c r="AB10" s="11"/>
      <c r="AC10" s="13" t="str">
        <f t="shared" si="1"/>
        <v/>
      </c>
      <c r="AD10" s="20" t="str">
        <f t="shared" si="2"/>
        <v/>
      </c>
      <c r="AE10" s="9" t="str">
        <f t="shared" si="3"/>
        <v/>
      </c>
      <c r="AF10" s="9" t="str">
        <f t="shared" si="4"/>
        <v/>
      </c>
      <c r="AG10" s="9" t="str">
        <f t="shared" si="5"/>
        <v/>
      </c>
      <c r="AH10" s="9" t="str">
        <f t="shared" si="6"/>
        <v/>
      </c>
      <c r="AI10" s="7"/>
      <c r="AJ10" s="7"/>
      <c r="AK10" s="7"/>
      <c r="AL10" s="7"/>
      <c r="AM10" s="7"/>
      <c r="AN10" s="36" t="str">
        <f t="shared" si="7"/>
        <v/>
      </c>
    </row>
    <row r="11" spans="1:40" ht="48" customHeight="1" x14ac:dyDescent="0.25">
      <c r="A11" s="7">
        <v>6</v>
      </c>
      <c r="B11" s="7"/>
      <c r="C11" s="7"/>
      <c r="D11" s="7"/>
      <c r="E11" s="7"/>
      <c r="F11" s="7"/>
      <c r="G11" s="7"/>
      <c r="H11" s="9" t="str">
        <f t="shared" si="0"/>
        <v/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10"/>
      <c r="Y11" s="11"/>
      <c r="Z11" s="11"/>
      <c r="AA11" s="12" t="str">
        <f>IF($C11="","",IFERROR(H11*X11/100*Panel!$D$26,0))</f>
        <v/>
      </c>
      <c r="AB11" s="11"/>
      <c r="AC11" s="13" t="str">
        <f t="shared" si="1"/>
        <v/>
      </c>
      <c r="AD11" s="20" t="str">
        <f t="shared" si="2"/>
        <v/>
      </c>
      <c r="AE11" s="9" t="str">
        <f t="shared" si="3"/>
        <v/>
      </c>
      <c r="AF11" s="9" t="str">
        <f t="shared" si="4"/>
        <v/>
      </c>
      <c r="AG11" s="9" t="str">
        <f t="shared" si="5"/>
        <v/>
      </c>
      <c r="AH11" s="9" t="str">
        <f t="shared" si="6"/>
        <v/>
      </c>
      <c r="AI11" s="7"/>
      <c r="AJ11" s="7"/>
      <c r="AK11" s="7"/>
      <c r="AL11" s="7"/>
      <c r="AM11" s="7"/>
      <c r="AN11" s="36" t="str">
        <f t="shared" si="7"/>
        <v/>
      </c>
    </row>
    <row r="12" spans="1:40" ht="48" customHeight="1" x14ac:dyDescent="0.25">
      <c r="A12" s="7">
        <v>7</v>
      </c>
      <c r="B12" s="7"/>
      <c r="C12" s="7"/>
      <c r="D12" s="7"/>
      <c r="E12" s="7"/>
      <c r="F12" s="7"/>
      <c r="G12" s="7"/>
      <c r="H12" s="9" t="str">
        <f t="shared" si="0"/>
        <v/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0"/>
      <c r="Y12" s="11"/>
      <c r="Z12" s="11"/>
      <c r="AA12" s="12" t="str">
        <f>IF($C12="","",IFERROR(H12*X12/100*Panel!$D$26,0))</f>
        <v/>
      </c>
      <c r="AB12" s="11"/>
      <c r="AC12" s="13" t="str">
        <f t="shared" si="1"/>
        <v/>
      </c>
      <c r="AD12" s="20" t="str">
        <f t="shared" si="2"/>
        <v/>
      </c>
      <c r="AE12" s="9" t="str">
        <f t="shared" si="3"/>
        <v/>
      </c>
      <c r="AF12" s="9" t="str">
        <f t="shared" si="4"/>
        <v/>
      </c>
      <c r="AG12" s="9" t="str">
        <f t="shared" si="5"/>
        <v/>
      </c>
      <c r="AH12" s="9" t="str">
        <f t="shared" si="6"/>
        <v/>
      </c>
      <c r="AI12" s="7"/>
      <c r="AJ12" s="7"/>
      <c r="AK12" s="7"/>
      <c r="AL12" s="7"/>
      <c r="AM12" s="7"/>
      <c r="AN12" s="36" t="str">
        <f t="shared" si="7"/>
        <v/>
      </c>
    </row>
    <row r="13" spans="1:40" ht="48" customHeight="1" x14ac:dyDescent="0.25">
      <c r="A13" s="7">
        <v>8</v>
      </c>
      <c r="B13" s="7"/>
      <c r="C13" s="7"/>
      <c r="D13" s="7"/>
      <c r="E13" s="7"/>
      <c r="F13" s="7"/>
      <c r="G13" s="7"/>
      <c r="H13" s="9" t="str">
        <f t="shared" si="0"/>
        <v/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10"/>
      <c r="Y13" s="11"/>
      <c r="Z13" s="11"/>
      <c r="AA13" s="12" t="str">
        <f>IF($C13="","",IFERROR(H13*X13/100*Panel!$D$26,0))</f>
        <v/>
      </c>
      <c r="AB13" s="11"/>
      <c r="AC13" s="13" t="str">
        <f t="shared" si="1"/>
        <v/>
      </c>
      <c r="AD13" s="20" t="str">
        <f t="shared" si="2"/>
        <v/>
      </c>
      <c r="AE13" s="9" t="str">
        <f t="shared" si="3"/>
        <v/>
      </c>
      <c r="AF13" s="9" t="str">
        <f t="shared" si="4"/>
        <v/>
      </c>
      <c r="AG13" s="9" t="str">
        <f t="shared" si="5"/>
        <v/>
      </c>
      <c r="AH13" s="9" t="str">
        <f t="shared" si="6"/>
        <v/>
      </c>
      <c r="AI13" s="7"/>
      <c r="AJ13" s="7"/>
      <c r="AK13" s="7"/>
      <c r="AL13" s="7"/>
      <c r="AM13" s="7"/>
      <c r="AN13" s="36" t="str">
        <f t="shared" si="7"/>
        <v/>
      </c>
    </row>
    <row r="14" spans="1:40" ht="48" customHeight="1" x14ac:dyDescent="0.25">
      <c r="A14" s="7">
        <v>9</v>
      </c>
      <c r="B14" s="7"/>
      <c r="C14" s="7"/>
      <c r="D14" s="7"/>
      <c r="E14" s="7"/>
      <c r="F14" s="7"/>
      <c r="G14" s="7"/>
      <c r="H14" s="9" t="str">
        <f t="shared" si="0"/>
        <v/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10"/>
      <c r="Y14" s="11"/>
      <c r="Z14" s="11"/>
      <c r="AA14" s="12" t="str">
        <f>IF($C14="","",IFERROR(H14*X14/100*Panel!$D$26,0))</f>
        <v/>
      </c>
      <c r="AB14" s="11"/>
      <c r="AC14" s="13" t="str">
        <f t="shared" si="1"/>
        <v/>
      </c>
      <c r="AD14" s="20" t="str">
        <f t="shared" si="2"/>
        <v/>
      </c>
      <c r="AE14" s="9" t="str">
        <f t="shared" si="3"/>
        <v/>
      </c>
      <c r="AF14" s="9" t="str">
        <f t="shared" si="4"/>
        <v/>
      </c>
      <c r="AG14" s="9" t="str">
        <f t="shared" si="5"/>
        <v/>
      </c>
      <c r="AH14" s="9" t="str">
        <f t="shared" si="6"/>
        <v/>
      </c>
      <c r="AI14" s="7"/>
      <c r="AJ14" s="7"/>
      <c r="AK14" s="7"/>
      <c r="AL14" s="7"/>
      <c r="AM14" s="7"/>
      <c r="AN14" s="36" t="str">
        <f t="shared" si="7"/>
        <v/>
      </c>
    </row>
    <row r="15" spans="1:40" ht="48" customHeight="1" x14ac:dyDescent="0.25">
      <c r="A15" s="7">
        <v>10</v>
      </c>
      <c r="B15" s="7"/>
      <c r="C15" s="7"/>
      <c r="D15" s="7"/>
      <c r="E15" s="7"/>
      <c r="F15" s="7"/>
      <c r="G15" s="7"/>
      <c r="H15" s="9" t="str">
        <f t="shared" si="0"/>
        <v/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10"/>
      <c r="Y15" s="11"/>
      <c r="Z15" s="11"/>
      <c r="AA15" s="12" t="str">
        <f>IF($C15="","",IFERROR(H15*X15/100*Panel!$D$26,0))</f>
        <v/>
      </c>
      <c r="AB15" s="11"/>
      <c r="AC15" s="13" t="str">
        <f t="shared" si="1"/>
        <v/>
      </c>
      <c r="AD15" s="20" t="str">
        <f t="shared" si="2"/>
        <v/>
      </c>
      <c r="AE15" s="9" t="str">
        <f t="shared" si="3"/>
        <v/>
      </c>
      <c r="AF15" s="9" t="str">
        <f t="shared" si="4"/>
        <v/>
      </c>
      <c r="AG15" s="9" t="str">
        <f t="shared" si="5"/>
        <v/>
      </c>
      <c r="AH15" s="9" t="str">
        <f t="shared" si="6"/>
        <v/>
      </c>
      <c r="AI15" s="7"/>
      <c r="AJ15" s="7"/>
      <c r="AK15" s="7"/>
      <c r="AL15" s="7"/>
      <c r="AM15" s="7"/>
      <c r="AN15" s="36" t="str">
        <f t="shared" si="7"/>
        <v/>
      </c>
    </row>
    <row r="16" spans="1:40" ht="48" customHeight="1" x14ac:dyDescent="0.25">
      <c r="A16" s="7">
        <v>11</v>
      </c>
      <c r="B16" s="7"/>
      <c r="C16" s="7"/>
      <c r="D16" s="7"/>
      <c r="E16" s="7"/>
      <c r="F16" s="7"/>
      <c r="G16" s="7"/>
      <c r="H16" s="9" t="str">
        <f t="shared" si="0"/>
        <v/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10"/>
      <c r="Y16" s="11"/>
      <c r="Z16" s="11"/>
      <c r="AA16" s="12" t="str">
        <f>IF($C16="","",IFERROR(H16*X16/100*Panel!$D$26,0))</f>
        <v/>
      </c>
      <c r="AB16" s="11"/>
      <c r="AC16" s="13" t="str">
        <f t="shared" si="1"/>
        <v/>
      </c>
      <c r="AD16" s="20" t="str">
        <f t="shared" si="2"/>
        <v/>
      </c>
      <c r="AE16" s="9" t="str">
        <f t="shared" si="3"/>
        <v/>
      </c>
      <c r="AF16" s="9" t="str">
        <f t="shared" si="4"/>
        <v/>
      </c>
      <c r="AG16" s="9" t="str">
        <f t="shared" si="5"/>
        <v/>
      </c>
      <c r="AH16" s="9" t="str">
        <f t="shared" si="6"/>
        <v/>
      </c>
      <c r="AI16" s="7"/>
      <c r="AJ16" s="7"/>
      <c r="AK16" s="7"/>
      <c r="AL16" s="7"/>
      <c r="AM16" s="7"/>
      <c r="AN16" s="36" t="str">
        <f t="shared" si="7"/>
        <v/>
      </c>
    </row>
    <row r="17" spans="1:40" ht="48" customHeight="1" x14ac:dyDescent="0.25">
      <c r="A17" s="7">
        <v>12</v>
      </c>
      <c r="B17" s="7"/>
      <c r="C17" s="7"/>
      <c r="D17" s="7"/>
      <c r="E17" s="7"/>
      <c r="F17" s="7"/>
      <c r="G17" s="7"/>
      <c r="H17" s="9" t="str">
        <f t="shared" si="0"/>
        <v/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10"/>
      <c r="Y17" s="11"/>
      <c r="Z17" s="11"/>
      <c r="AA17" s="12" t="str">
        <f>IF($C17="","",IFERROR(H17*X17/100*Panel!$D$26,0))</f>
        <v/>
      </c>
      <c r="AB17" s="11"/>
      <c r="AC17" s="13" t="str">
        <f t="shared" si="1"/>
        <v/>
      </c>
      <c r="AD17" s="20" t="str">
        <f t="shared" si="2"/>
        <v/>
      </c>
      <c r="AE17" s="9" t="str">
        <f t="shared" si="3"/>
        <v/>
      </c>
      <c r="AF17" s="9" t="str">
        <f t="shared" si="4"/>
        <v/>
      </c>
      <c r="AG17" s="9" t="str">
        <f t="shared" si="5"/>
        <v/>
      </c>
      <c r="AH17" s="9" t="str">
        <f t="shared" si="6"/>
        <v/>
      </c>
      <c r="AI17" s="7"/>
      <c r="AJ17" s="7"/>
      <c r="AK17" s="7"/>
      <c r="AL17" s="7"/>
      <c r="AM17" s="7"/>
      <c r="AN17" s="36" t="str">
        <f t="shared" si="7"/>
        <v/>
      </c>
    </row>
    <row r="18" spans="1:40" ht="48" customHeight="1" x14ac:dyDescent="0.25">
      <c r="A18" s="7">
        <v>13</v>
      </c>
      <c r="B18" s="7"/>
      <c r="C18" s="7"/>
      <c r="D18" s="7"/>
      <c r="E18" s="7"/>
      <c r="F18" s="7"/>
      <c r="G18" s="7"/>
      <c r="H18" s="9" t="str">
        <f t="shared" si="0"/>
        <v/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10"/>
      <c r="Y18" s="11"/>
      <c r="Z18" s="11"/>
      <c r="AA18" s="12" t="str">
        <f>IF($C18="","",IFERROR(H18*X18/100*Panel!$D$26,0))</f>
        <v/>
      </c>
      <c r="AB18" s="11"/>
      <c r="AC18" s="13" t="str">
        <f t="shared" si="1"/>
        <v/>
      </c>
      <c r="AD18" s="20" t="str">
        <f t="shared" si="2"/>
        <v/>
      </c>
      <c r="AE18" s="9" t="str">
        <f t="shared" si="3"/>
        <v/>
      </c>
      <c r="AF18" s="9" t="str">
        <f t="shared" si="4"/>
        <v/>
      </c>
      <c r="AG18" s="9" t="str">
        <f t="shared" si="5"/>
        <v/>
      </c>
      <c r="AH18" s="9" t="str">
        <f t="shared" si="6"/>
        <v/>
      </c>
      <c r="AI18" s="7"/>
      <c r="AJ18" s="7"/>
      <c r="AK18" s="7"/>
      <c r="AL18" s="7"/>
      <c r="AM18" s="7"/>
      <c r="AN18" s="36" t="str">
        <f t="shared" si="7"/>
        <v/>
      </c>
    </row>
    <row r="19" spans="1:40" ht="48" customHeight="1" x14ac:dyDescent="0.25">
      <c r="A19" s="7">
        <v>14</v>
      </c>
      <c r="B19" s="7"/>
      <c r="C19" s="7"/>
      <c r="D19" s="7"/>
      <c r="E19" s="7"/>
      <c r="F19" s="7"/>
      <c r="G19" s="7"/>
      <c r="H19" s="9" t="str">
        <f t="shared" si="0"/>
        <v/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10"/>
      <c r="Y19" s="11"/>
      <c r="Z19" s="11"/>
      <c r="AA19" s="12" t="str">
        <f>IF($C19="","",IFERROR(H19*X19/100*Panel!$D$26,0))</f>
        <v/>
      </c>
      <c r="AB19" s="11"/>
      <c r="AC19" s="13" t="str">
        <f t="shared" si="1"/>
        <v/>
      </c>
      <c r="AD19" s="20" t="str">
        <f t="shared" si="2"/>
        <v/>
      </c>
      <c r="AE19" s="9" t="str">
        <f t="shared" si="3"/>
        <v/>
      </c>
      <c r="AF19" s="9" t="str">
        <f t="shared" si="4"/>
        <v/>
      </c>
      <c r="AG19" s="9" t="str">
        <f t="shared" si="5"/>
        <v/>
      </c>
      <c r="AH19" s="9" t="str">
        <f t="shared" si="6"/>
        <v/>
      </c>
      <c r="AI19" s="7"/>
      <c r="AJ19" s="7"/>
      <c r="AK19" s="7"/>
      <c r="AL19" s="7"/>
      <c r="AM19" s="7"/>
      <c r="AN19" s="36" t="str">
        <f t="shared" si="7"/>
        <v/>
      </c>
    </row>
    <row r="20" spans="1:40" ht="48" customHeight="1" x14ac:dyDescent="0.25">
      <c r="A20" s="7">
        <v>15</v>
      </c>
      <c r="B20" s="7"/>
      <c r="C20" s="7"/>
      <c r="D20" s="7"/>
      <c r="E20" s="7"/>
      <c r="F20" s="7"/>
      <c r="G20" s="7"/>
      <c r="H20" s="9" t="str">
        <f t="shared" si="0"/>
        <v/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10"/>
      <c r="Y20" s="11"/>
      <c r="Z20" s="11"/>
      <c r="AA20" s="12" t="str">
        <f>IF($C20="","",IFERROR(H20*X20/100*Panel!$D$26,0))</f>
        <v/>
      </c>
      <c r="AB20" s="11"/>
      <c r="AC20" s="13" t="str">
        <f t="shared" si="1"/>
        <v/>
      </c>
      <c r="AD20" s="20" t="str">
        <f t="shared" si="2"/>
        <v/>
      </c>
      <c r="AE20" s="9" t="str">
        <f t="shared" si="3"/>
        <v/>
      </c>
      <c r="AF20" s="9" t="str">
        <f t="shared" si="4"/>
        <v/>
      </c>
      <c r="AG20" s="9" t="str">
        <f t="shared" si="5"/>
        <v/>
      </c>
      <c r="AH20" s="9" t="str">
        <f t="shared" si="6"/>
        <v/>
      </c>
      <c r="AI20" s="7"/>
      <c r="AJ20" s="7"/>
      <c r="AK20" s="7"/>
      <c r="AL20" s="7"/>
      <c r="AM20" s="7"/>
      <c r="AN20" s="36" t="str">
        <f t="shared" si="7"/>
        <v/>
      </c>
    </row>
    <row r="21" spans="1:40" ht="48" customHeight="1" x14ac:dyDescent="0.25">
      <c r="A21" s="7">
        <v>16</v>
      </c>
      <c r="B21" s="7"/>
      <c r="C21" s="7"/>
      <c r="D21" s="7"/>
      <c r="E21" s="7"/>
      <c r="F21" s="7"/>
      <c r="G21" s="7"/>
      <c r="H21" s="9" t="str">
        <f t="shared" si="0"/>
        <v/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10"/>
      <c r="Y21" s="11"/>
      <c r="Z21" s="11"/>
      <c r="AA21" s="12" t="str">
        <f>IF($C21="","",IFERROR(H21*X21/100*Panel!$D$26,0))</f>
        <v/>
      </c>
      <c r="AB21" s="11"/>
      <c r="AC21" s="13" t="str">
        <f t="shared" si="1"/>
        <v/>
      </c>
      <c r="AD21" s="20" t="str">
        <f t="shared" si="2"/>
        <v/>
      </c>
      <c r="AE21" s="9" t="str">
        <f t="shared" si="3"/>
        <v/>
      </c>
      <c r="AF21" s="9" t="str">
        <f t="shared" si="4"/>
        <v/>
      </c>
      <c r="AG21" s="9" t="str">
        <f t="shared" si="5"/>
        <v/>
      </c>
      <c r="AH21" s="9" t="str">
        <f t="shared" si="6"/>
        <v/>
      </c>
      <c r="AI21" s="7"/>
      <c r="AJ21" s="7"/>
      <c r="AK21" s="7"/>
      <c r="AL21" s="7"/>
      <c r="AM21" s="7"/>
      <c r="AN21" s="36" t="str">
        <f t="shared" si="7"/>
        <v/>
      </c>
    </row>
    <row r="22" spans="1:40" ht="48" customHeight="1" x14ac:dyDescent="0.25">
      <c r="A22" s="7">
        <v>17</v>
      </c>
      <c r="B22" s="7"/>
      <c r="C22" s="7"/>
      <c r="D22" s="7"/>
      <c r="E22" s="7"/>
      <c r="F22" s="7"/>
      <c r="G22" s="7"/>
      <c r="H22" s="9" t="str">
        <f t="shared" si="0"/>
        <v/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0"/>
      <c r="Y22" s="11"/>
      <c r="Z22" s="11"/>
      <c r="AA22" s="12" t="str">
        <f>IF($C22="","",IFERROR(H22*X22/100*Panel!$D$26,0))</f>
        <v/>
      </c>
      <c r="AB22" s="11"/>
      <c r="AC22" s="13" t="str">
        <f t="shared" si="1"/>
        <v/>
      </c>
      <c r="AD22" s="20" t="str">
        <f t="shared" si="2"/>
        <v/>
      </c>
      <c r="AE22" s="9" t="str">
        <f t="shared" si="3"/>
        <v/>
      </c>
      <c r="AF22" s="9" t="str">
        <f t="shared" si="4"/>
        <v/>
      </c>
      <c r="AG22" s="9" t="str">
        <f t="shared" si="5"/>
        <v/>
      </c>
      <c r="AH22" s="9" t="str">
        <f t="shared" si="6"/>
        <v/>
      </c>
      <c r="AI22" s="7"/>
      <c r="AJ22" s="7"/>
      <c r="AK22" s="7"/>
      <c r="AL22" s="7"/>
      <c r="AM22" s="7"/>
      <c r="AN22" s="36" t="str">
        <f t="shared" si="7"/>
        <v/>
      </c>
    </row>
    <row r="23" spans="1:40" ht="48" customHeight="1" x14ac:dyDescent="0.25">
      <c r="A23" s="7">
        <v>18</v>
      </c>
      <c r="B23" s="7"/>
      <c r="C23" s="7"/>
      <c r="D23" s="7"/>
      <c r="E23" s="7"/>
      <c r="F23" s="7"/>
      <c r="G23" s="7"/>
      <c r="H23" s="9" t="str">
        <f t="shared" si="0"/>
        <v/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10"/>
      <c r="Y23" s="11"/>
      <c r="Z23" s="11"/>
      <c r="AA23" s="12" t="str">
        <f>IF($C23="","",IFERROR(H23*X23/100*Panel!$D$26,0))</f>
        <v/>
      </c>
      <c r="AB23" s="11"/>
      <c r="AC23" s="13" t="str">
        <f t="shared" si="1"/>
        <v/>
      </c>
      <c r="AD23" s="20" t="str">
        <f t="shared" si="2"/>
        <v/>
      </c>
      <c r="AE23" s="9" t="str">
        <f t="shared" si="3"/>
        <v/>
      </c>
      <c r="AF23" s="9" t="str">
        <f t="shared" si="4"/>
        <v/>
      </c>
      <c r="AG23" s="9" t="str">
        <f t="shared" si="5"/>
        <v/>
      </c>
      <c r="AH23" s="9" t="str">
        <f t="shared" si="6"/>
        <v/>
      </c>
      <c r="AI23" s="7"/>
      <c r="AJ23" s="7"/>
      <c r="AK23" s="7"/>
      <c r="AL23" s="7"/>
      <c r="AM23" s="7"/>
      <c r="AN23" s="36" t="str">
        <f t="shared" si="7"/>
        <v/>
      </c>
    </row>
    <row r="24" spans="1:40" ht="48" customHeight="1" x14ac:dyDescent="0.25">
      <c r="A24" s="7">
        <v>19</v>
      </c>
      <c r="B24" s="7"/>
      <c r="C24" s="7"/>
      <c r="D24" s="7"/>
      <c r="E24" s="7"/>
      <c r="F24" s="7"/>
      <c r="G24" s="7"/>
      <c r="H24" s="9" t="str">
        <f t="shared" si="0"/>
        <v/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10"/>
      <c r="Y24" s="11"/>
      <c r="Z24" s="11"/>
      <c r="AA24" s="12" t="str">
        <f>IF($C24="","",IFERROR(H24*X24/100*Panel!$D$26,0))</f>
        <v/>
      </c>
      <c r="AB24" s="11"/>
      <c r="AC24" s="13" t="str">
        <f t="shared" si="1"/>
        <v/>
      </c>
      <c r="AD24" s="20" t="str">
        <f t="shared" si="2"/>
        <v/>
      </c>
      <c r="AE24" s="9" t="str">
        <f t="shared" si="3"/>
        <v/>
      </c>
      <c r="AF24" s="9" t="str">
        <f t="shared" si="4"/>
        <v/>
      </c>
      <c r="AG24" s="9" t="str">
        <f t="shared" si="5"/>
        <v/>
      </c>
      <c r="AH24" s="9" t="str">
        <f t="shared" si="6"/>
        <v/>
      </c>
      <c r="AI24" s="7"/>
      <c r="AJ24" s="7"/>
      <c r="AK24" s="7"/>
      <c r="AL24" s="7"/>
      <c r="AM24" s="7"/>
      <c r="AN24" s="36" t="str">
        <f t="shared" si="7"/>
        <v/>
      </c>
    </row>
    <row r="25" spans="1:40" ht="48" customHeight="1" x14ac:dyDescent="0.25">
      <c r="A25" s="7">
        <v>20</v>
      </c>
      <c r="B25" s="7"/>
      <c r="C25" s="7"/>
      <c r="D25" s="7"/>
      <c r="E25" s="7"/>
      <c r="F25" s="7"/>
      <c r="G25" s="7"/>
      <c r="H25" s="9" t="str">
        <f t="shared" si="0"/>
        <v/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10"/>
      <c r="Y25" s="11"/>
      <c r="Z25" s="11"/>
      <c r="AA25" s="12" t="str">
        <f>IF($C25="","",IFERROR(H25*X25/100*Panel!$D$26,0))</f>
        <v/>
      </c>
      <c r="AB25" s="11"/>
      <c r="AC25" s="13" t="str">
        <f t="shared" si="1"/>
        <v/>
      </c>
      <c r="AD25" s="20" t="str">
        <f t="shared" si="2"/>
        <v/>
      </c>
      <c r="AE25" s="9" t="str">
        <f t="shared" si="3"/>
        <v/>
      </c>
      <c r="AF25" s="9" t="str">
        <f t="shared" si="4"/>
        <v/>
      </c>
      <c r="AG25" s="9" t="str">
        <f t="shared" si="5"/>
        <v/>
      </c>
      <c r="AH25" s="9" t="str">
        <f t="shared" si="6"/>
        <v/>
      </c>
      <c r="AI25" s="7"/>
      <c r="AJ25" s="7"/>
      <c r="AK25" s="7"/>
      <c r="AL25" s="7"/>
      <c r="AM25" s="7"/>
      <c r="AN25" s="36" t="str">
        <f t="shared" si="7"/>
        <v/>
      </c>
    </row>
    <row r="28" spans="1:40" ht="24" customHeight="1" x14ac:dyDescent="0.25">
      <c r="A28" s="40" t="s">
        <v>474</v>
      </c>
      <c r="B28" s="38"/>
      <c r="C28" s="38"/>
      <c r="D28" s="38"/>
      <c r="E28" s="38"/>
      <c r="F28" s="38"/>
      <c r="G28" s="38"/>
      <c r="H28" s="38"/>
      <c r="I28" s="38"/>
      <c r="J28" s="38"/>
    </row>
    <row r="29" spans="1:40" x14ac:dyDescent="0.25">
      <c r="A29" s="43" t="s">
        <v>475</v>
      </c>
      <c r="B29" s="38"/>
      <c r="C29" s="38"/>
      <c r="D29" s="38"/>
      <c r="E29" s="38"/>
      <c r="F29" s="38"/>
      <c r="G29" s="38"/>
      <c r="H29" s="38"/>
      <c r="I29" s="38"/>
      <c r="J29" s="38"/>
    </row>
    <row r="30" spans="1:40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</row>
    <row r="31" spans="1:40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</row>
  </sheetData>
  <autoFilter ref="A5:AM25" xr:uid="{00000000-0009-0000-0000-00000C000000}"/>
  <mergeCells count="5">
    <mergeCell ref="A1:H1"/>
    <mergeCell ref="A3:B3"/>
    <mergeCell ref="A2:H2"/>
    <mergeCell ref="A29:J31"/>
    <mergeCell ref="A28:J28"/>
  </mergeCells>
  <conditionalFormatting sqref="AG6:AG25">
    <cfRule type="cellIs" dxfId="3" priority="1" operator="greaterThanOrEqual">
      <formula>45</formula>
    </cfRule>
    <cfRule type="cellIs" dxfId="2" priority="2" operator="lessThan">
      <formula>27</formula>
    </cfRule>
  </conditionalFormatting>
  <dataValidations count="3">
    <dataValidation type="list" allowBlank="1" sqref="I6:W25 AE6:AE25" xr:uid="{00000000-0002-0000-0C00-000000000000}">
      <formula1>"1,2,3,4,5"</formula1>
    </dataValidation>
    <dataValidation type="list" allowBlank="1" sqref="AK6:AK25" xr:uid="{00000000-0002-0000-0C00-000001000000}">
      <formula1>"Idea,Analizando,Piloto,En curso,Completado,Aparcado"</formula1>
    </dataValidation>
    <dataValidation type="list" allowBlank="1" sqref="AI6:AI25" xr:uid="{00000000-0002-0000-0C00-000002000000}">
      <formula1>"Automatización simple,Automatización con IA,Agente de IA,Proyecto avanzado,Formación o cambio de proceso"</formula1>
    </dataValidation>
  </dataValidations>
  <hyperlinks>
    <hyperlink ref="F3" location="'06_Ejemplo_Priorizacion'!A1" display="Ver el ejemplo →" xr:uid="{00000000-0004-0000-0C00-000000000000}"/>
    <hyperlink ref="G3" location="'Panel'!A1" display="Panel" xr:uid="{00000000-0004-0000-0C00-000001000000}"/>
    <hyperlink ref="H3" location="'07_Proceso'!A1" display="Siguiente paso →" xr:uid="{00000000-0004-0000-0C00-000002000000}"/>
  </hyperlinks>
  <pageMargins left="0.25" right="0.25" top="0.5" bottom="0.5" header="0.5" footer="0.5"/>
  <pageSetup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4B9E66"/>
    <pageSetUpPr fitToPage="1"/>
  </sheetPr>
  <dimension ref="A1:AN31"/>
  <sheetViews>
    <sheetView showGridLines="0" zoomScale="85" workbookViewId="0">
      <pane ySplit="5" topLeftCell="A6" activePane="bottomLeft" state="frozen"/>
      <selection pane="bottomLeft" activeCell="AH6" sqref="AH6"/>
    </sheetView>
  </sheetViews>
  <sheetFormatPr baseColWidth="10" defaultColWidth="9.140625" defaultRowHeight="15" x14ac:dyDescent="0.25"/>
  <cols>
    <col min="1" max="2" width="18" customWidth="1"/>
    <col min="3" max="4" width="30" customWidth="1"/>
    <col min="5" max="7" width="18" customWidth="1"/>
    <col min="8" max="8" width="24" customWidth="1"/>
    <col min="9" max="10" width="18" customWidth="1"/>
    <col min="11" max="11" width="23" customWidth="1"/>
    <col min="12" max="12" width="25.42578125" customWidth="1"/>
    <col min="13" max="13" width="30.42578125" customWidth="1"/>
    <col min="14" max="14" width="26.5703125" customWidth="1"/>
    <col min="15" max="15" width="27.5703125" customWidth="1"/>
    <col min="16" max="16" width="28" customWidth="1"/>
    <col min="17" max="17" width="25.140625" customWidth="1"/>
    <col min="18" max="18" width="25.28515625" customWidth="1"/>
    <col min="19" max="19" width="30" customWidth="1"/>
    <col min="20" max="20" width="25.7109375" customWidth="1"/>
    <col min="21" max="21" width="30.85546875" customWidth="1"/>
    <col min="22" max="25" width="18" customWidth="1"/>
    <col min="26" max="26" width="28.5703125" customWidth="1"/>
    <col min="27" max="27" width="22.85546875" customWidth="1"/>
    <col min="28" max="28" width="31" customWidth="1"/>
    <col min="29" max="34" width="18" customWidth="1"/>
    <col min="35" max="36" width="30" customWidth="1"/>
    <col min="37" max="37" width="18" customWidth="1"/>
    <col min="38" max="39" width="30" customWidth="1"/>
    <col min="40" max="40" width="10" customWidth="1"/>
  </cols>
  <sheetData>
    <row r="1" spans="1:40" ht="33.950000000000003" customHeight="1" x14ac:dyDescent="0.25">
      <c r="A1" s="37" t="s">
        <v>476</v>
      </c>
      <c r="B1" s="38"/>
      <c r="C1" s="38"/>
      <c r="D1" s="38"/>
      <c r="E1" s="38"/>
      <c r="F1" s="38"/>
      <c r="G1" s="38"/>
      <c r="H1" s="38"/>
    </row>
    <row r="2" spans="1:40" ht="30" customHeight="1" x14ac:dyDescent="0.25">
      <c r="A2" s="39" t="s">
        <v>477</v>
      </c>
      <c r="B2" s="38"/>
      <c r="C2" s="38"/>
      <c r="D2" s="38"/>
      <c r="E2" s="38"/>
      <c r="F2" s="38"/>
      <c r="G2" s="38"/>
      <c r="H2" s="38"/>
    </row>
    <row r="3" spans="1:40" x14ac:dyDescent="0.25">
      <c r="H3" s="33" t="s">
        <v>168</v>
      </c>
    </row>
    <row r="5" spans="1:40" ht="32.1" customHeight="1" x14ac:dyDescent="0.25">
      <c r="A5" s="17" t="s">
        <v>320</v>
      </c>
      <c r="B5" s="17" t="s">
        <v>109</v>
      </c>
      <c r="C5" s="17" t="s">
        <v>440</v>
      </c>
      <c r="D5" s="17" t="s">
        <v>76</v>
      </c>
      <c r="E5" s="17" t="s">
        <v>245</v>
      </c>
      <c r="F5" s="17" t="s">
        <v>441</v>
      </c>
      <c r="G5" s="17" t="s">
        <v>442</v>
      </c>
      <c r="H5" s="17" t="s">
        <v>443</v>
      </c>
      <c r="I5" s="17" t="s">
        <v>444</v>
      </c>
      <c r="J5" s="17" t="s">
        <v>445</v>
      </c>
      <c r="K5" s="17" t="s">
        <v>446</v>
      </c>
      <c r="L5" s="17" t="s">
        <v>447</v>
      </c>
      <c r="M5" s="17" t="s">
        <v>448</v>
      </c>
      <c r="N5" s="17" t="s">
        <v>449</v>
      </c>
      <c r="O5" s="17" t="s">
        <v>450</v>
      </c>
      <c r="P5" s="17" t="s">
        <v>451</v>
      </c>
      <c r="Q5" s="17" t="s">
        <v>452</v>
      </c>
      <c r="R5" s="17" t="s">
        <v>453</v>
      </c>
      <c r="S5" s="17" t="s">
        <v>454</v>
      </c>
      <c r="T5" s="17" t="s">
        <v>455</v>
      </c>
      <c r="U5" s="17" t="s">
        <v>456</v>
      </c>
      <c r="V5" s="17" t="s">
        <v>457</v>
      </c>
      <c r="W5" s="17" t="s">
        <v>458</v>
      </c>
      <c r="X5" s="17" t="s">
        <v>459</v>
      </c>
      <c r="Y5" s="17" t="s">
        <v>460</v>
      </c>
      <c r="Z5" s="17" t="s">
        <v>461</v>
      </c>
      <c r="AA5" s="17" t="s">
        <v>462</v>
      </c>
      <c r="AB5" s="17" t="s">
        <v>463</v>
      </c>
      <c r="AC5" s="17" t="s">
        <v>464</v>
      </c>
      <c r="AD5" s="17" t="s">
        <v>465</v>
      </c>
      <c r="AE5" s="17" t="s">
        <v>466</v>
      </c>
      <c r="AF5" s="17" t="s">
        <v>467</v>
      </c>
      <c r="AG5" s="17" t="s">
        <v>468</v>
      </c>
      <c r="AH5" s="17" t="s">
        <v>469</v>
      </c>
      <c r="AI5" s="17" t="s">
        <v>470</v>
      </c>
      <c r="AJ5" s="17" t="s">
        <v>471</v>
      </c>
      <c r="AK5" s="17" t="s">
        <v>288</v>
      </c>
      <c r="AL5" s="17" t="s">
        <v>472</v>
      </c>
      <c r="AM5" s="17" t="s">
        <v>79</v>
      </c>
      <c r="AN5" s="35" t="s">
        <v>473</v>
      </c>
    </row>
    <row r="6" spans="1:40" ht="48" customHeight="1" x14ac:dyDescent="0.25">
      <c r="A6" s="8">
        <v>1</v>
      </c>
      <c r="B6" s="8" t="s">
        <v>269</v>
      </c>
      <c r="C6" s="8" t="s">
        <v>478</v>
      </c>
      <c r="D6" s="8" t="s">
        <v>479</v>
      </c>
      <c r="E6" s="8" t="s">
        <v>480</v>
      </c>
      <c r="F6" s="8">
        <v>80</v>
      </c>
      <c r="G6" s="8">
        <v>18</v>
      </c>
      <c r="H6" s="9">
        <f t="shared" ref="H6:H25" si="0">IF($C6="","",IFERROR(F6*G6/60,0))</f>
        <v>24</v>
      </c>
      <c r="I6" s="8">
        <v>5</v>
      </c>
      <c r="J6" s="8">
        <v>4</v>
      </c>
      <c r="K6" s="8">
        <v>4</v>
      </c>
      <c r="L6" s="8">
        <v>2</v>
      </c>
      <c r="M6" s="8">
        <v>4</v>
      </c>
      <c r="N6" s="8">
        <v>3</v>
      </c>
      <c r="O6" s="8">
        <v>4</v>
      </c>
      <c r="P6" s="8">
        <v>4</v>
      </c>
      <c r="Q6" s="8">
        <v>4</v>
      </c>
      <c r="R6" s="8">
        <v>3</v>
      </c>
      <c r="S6" s="8">
        <v>3</v>
      </c>
      <c r="T6" s="8">
        <v>3</v>
      </c>
      <c r="U6" s="8">
        <v>5</v>
      </c>
      <c r="V6" s="8">
        <v>5</v>
      </c>
      <c r="W6" s="8">
        <v>5</v>
      </c>
      <c r="X6" s="14">
        <v>60</v>
      </c>
      <c r="Y6" s="15">
        <v>3500</v>
      </c>
      <c r="Z6" s="15">
        <v>150</v>
      </c>
      <c r="AA6" s="12">
        <f>IF($C6="","",IFERROR(H6*X6/100*Panel!$D$26,0))</f>
        <v>360</v>
      </c>
      <c r="AB6" s="15">
        <v>0</v>
      </c>
      <c r="AC6" s="13">
        <f t="shared" ref="AC6:AC25" si="1">IF($C6="","",IF((AA6+N(AB6)-N(Z6))&lt;=0,"No recupera",N(Y6)/(AA6+N(AB6)-N(Z6))))</f>
        <v>16.666666666666668</v>
      </c>
      <c r="AD6" s="20">
        <f t="shared" ref="AD6:AD25" si="2">IF(OR($C6="",N(Y6)=0),"",((AA6+N(AB6)-N(Z6))*12-Y6)/Y6)</f>
        <v>-0.28000000000000003</v>
      </c>
      <c r="AE6" s="9">
        <f t="shared" ref="AE6:AE25" si="3">IF($C6="","",R6+S6+T6)</f>
        <v>9</v>
      </c>
      <c r="AF6" s="9">
        <f t="shared" ref="AF6:AF25" si="4">IF($C6="","",I6+J6+K6+(6-L6)+M6+N6+O6+P6+Q6+U6+V6+W6)</f>
        <v>51</v>
      </c>
      <c r="AG6" s="9">
        <f t="shared" ref="AG6:AG25" si="5">IF($C6="","",AF6-(AE6*0.8))</f>
        <v>43.8</v>
      </c>
      <c r="AH6" s="9" t="str">
        <f t="shared" ref="AH6:AH25" si="6">IF($C6="","",IF(AG6&gt;=45,"1 - Hacer primero",IF(AG6&gt;=36,"2 - Planificar",IF(AG6&gt;=27,"3 - Analizar","4 - Aparcar / replantear"))))</f>
        <v>2 - Planificar</v>
      </c>
      <c r="AI6" s="8" t="s">
        <v>481</v>
      </c>
      <c r="AJ6" s="8" t="s">
        <v>482</v>
      </c>
      <c r="AK6" s="8" t="s">
        <v>483</v>
      </c>
      <c r="AL6" s="8" t="s">
        <v>484</v>
      </c>
      <c r="AM6" s="8" t="s">
        <v>485</v>
      </c>
      <c r="AN6" s="36">
        <f t="shared" ref="AN6:AN25" si="7">IF($C6="","",AG6+ROW()/100000)</f>
        <v>43.800059999999995</v>
      </c>
    </row>
    <row r="7" spans="1:40" ht="48" customHeight="1" x14ac:dyDescent="0.25">
      <c r="A7" s="8">
        <v>2</v>
      </c>
      <c r="B7" s="8" t="s">
        <v>269</v>
      </c>
      <c r="C7" s="8" t="s">
        <v>486</v>
      </c>
      <c r="D7" s="8" t="s">
        <v>479</v>
      </c>
      <c r="E7" s="8" t="s">
        <v>480</v>
      </c>
      <c r="F7" s="8">
        <v>80</v>
      </c>
      <c r="G7" s="8">
        <v>6</v>
      </c>
      <c r="H7" s="9">
        <f t="shared" si="0"/>
        <v>8</v>
      </c>
      <c r="I7" s="8">
        <v>4</v>
      </c>
      <c r="J7" s="8">
        <v>4</v>
      </c>
      <c r="K7" s="8">
        <v>3</v>
      </c>
      <c r="L7" s="8">
        <v>3</v>
      </c>
      <c r="M7" s="8">
        <v>4</v>
      </c>
      <c r="N7" s="8">
        <v>3</v>
      </c>
      <c r="O7" s="8">
        <v>4</v>
      </c>
      <c r="P7" s="8">
        <v>3</v>
      </c>
      <c r="Q7" s="8">
        <v>3</v>
      </c>
      <c r="R7" s="8">
        <v>3</v>
      </c>
      <c r="S7" s="8">
        <v>4</v>
      </c>
      <c r="T7" s="8">
        <v>3</v>
      </c>
      <c r="U7" s="8">
        <v>4</v>
      </c>
      <c r="V7" s="8">
        <v>4</v>
      </c>
      <c r="W7" s="8">
        <v>4</v>
      </c>
      <c r="X7" s="14">
        <v>50</v>
      </c>
      <c r="Y7" s="15">
        <v>4500</v>
      </c>
      <c r="Z7" s="15">
        <v>200</v>
      </c>
      <c r="AA7" s="12">
        <f>IF($C7="","",IFERROR(H7*X7/100*Panel!$D$26,0))</f>
        <v>100</v>
      </c>
      <c r="AB7" s="15">
        <v>0</v>
      </c>
      <c r="AC7" s="13" t="str">
        <f t="shared" si="1"/>
        <v>No recupera</v>
      </c>
      <c r="AD7" s="20">
        <f t="shared" si="2"/>
        <v>-1.2666666666666666</v>
      </c>
      <c r="AE7" s="9">
        <f t="shared" si="3"/>
        <v>10</v>
      </c>
      <c r="AF7" s="9">
        <f t="shared" si="4"/>
        <v>43</v>
      </c>
      <c r="AG7" s="9">
        <f t="shared" si="5"/>
        <v>35</v>
      </c>
      <c r="AH7" s="9" t="str">
        <f t="shared" si="6"/>
        <v>3 - Analizar</v>
      </c>
      <c r="AI7" s="8" t="s">
        <v>487</v>
      </c>
      <c r="AJ7" s="8" t="s">
        <v>488</v>
      </c>
      <c r="AK7" s="8" t="s">
        <v>483</v>
      </c>
      <c r="AL7" s="8" t="s">
        <v>489</v>
      </c>
      <c r="AM7" s="8"/>
      <c r="AN7" s="36">
        <f t="shared" si="7"/>
        <v>35.000070000000001</v>
      </c>
    </row>
    <row r="8" spans="1:40" ht="48" customHeight="1" x14ac:dyDescent="0.25">
      <c r="A8" s="8">
        <v>3</v>
      </c>
      <c r="B8" s="8" t="s">
        <v>269</v>
      </c>
      <c r="C8" s="8" t="s">
        <v>490</v>
      </c>
      <c r="D8" s="8" t="s">
        <v>342</v>
      </c>
      <c r="E8" s="8" t="s">
        <v>480</v>
      </c>
      <c r="F8" s="8">
        <v>80</v>
      </c>
      <c r="G8" s="8">
        <v>30</v>
      </c>
      <c r="H8" s="9">
        <f t="shared" si="0"/>
        <v>40</v>
      </c>
      <c r="I8" s="8">
        <v>5</v>
      </c>
      <c r="J8" s="8">
        <v>5</v>
      </c>
      <c r="K8" s="8">
        <v>5</v>
      </c>
      <c r="L8" s="8">
        <v>5</v>
      </c>
      <c r="M8" s="8">
        <v>3</v>
      </c>
      <c r="N8" s="8">
        <v>3</v>
      </c>
      <c r="O8" s="8">
        <v>2</v>
      </c>
      <c r="P8" s="8">
        <v>2</v>
      </c>
      <c r="Q8" s="8">
        <v>2</v>
      </c>
      <c r="R8" s="8">
        <v>5</v>
      </c>
      <c r="S8" s="8">
        <v>5</v>
      </c>
      <c r="T8" s="8">
        <v>5</v>
      </c>
      <c r="U8" s="8">
        <v>5</v>
      </c>
      <c r="V8" s="8">
        <v>5</v>
      </c>
      <c r="W8" s="8">
        <v>3</v>
      </c>
      <c r="X8" s="14">
        <v>70</v>
      </c>
      <c r="Y8" s="15">
        <v>12000</v>
      </c>
      <c r="Z8" s="15">
        <v>500</v>
      </c>
      <c r="AA8" s="12">
        <f>IF($C8="","",IFERROR(H8*X8/100*Panel!$D$26,0))</f>
        <v>700</v>
      </c>
      <c r="AB8" s="15">
        <v>0</v>
      </c>
      <c r="AC8" s="13">
        <f t="shared" si="1"/>
        <v>60</v>
      </c>
      <c r="AD8" s="20">
        <f t="shared" si="2"/>
        <v>-0.8</v>
      </c>
      <c r="AE8" s="9">
        <f t="shared" si="3"/>
        <v>15</v>
      </c>
      <c r="AF8" s="9">
        <f t="shared" si="4"/>
        <v>41</v>
      </c>
      <c r="AG8" s="9">
        <f t="shared" si="5"/>
        <v>29</v>
      </c>
      <c r="AH8" s="9" t="str">
        <f t="shared" si="6"/>
        <v>3 - Analizar</v>
      </c>
      <c r="AI8" s="8" t="s">
        <v>491</v>
      </c>
      <c r="AJ8" s="8" t="s">
        <v>492</v>
      </c>
      <c r="AK8" s="8" t="s">
        <v>483</v>
      </c>
      <c r="AL8" s="8" t="s">
        <v>493</v>
      </c>
      <c r="AM8" s="8"/>
      <c r="AN8" s="36">
        <f t="shared" si="7"/>
        <v>29.000080000000001</v>
      </c>
    </row>
    <row r="9" spans="1:40" ht="48" customHeight="1" x14ac:dyDescent="0.25">
      <c r="A9" s="8">
        <v>4</v>
      </c>
      <c r="B9" s="8"/>
      <c r="C9" s="8"/>
      <c r="D9" s="8"/>
      <c r="E9" s="8"/>
      <c r="F9" s="8"/>
      <c r="G9" s="8"/>
      <c r="H9" s="9" t="str">
        <f t="shared" si="0"/>
        <v/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14"/>
      <c r="Y9" s="15"/>
      <c r="Z9" s="15"/>
      <c r="AA9" s="12" t="str">
        <f>IF($C9="","",IFERROR(H9*X9/100*Panel!$D$26,0))</f>
        <v/>
      </c>
      <c r="AB9" s="15"/>
      <c r="AC9" s="13" t="str">
        <f t="shared" si="1"/>
        <v/>
      </c>
      <c r="AD9" s="20" t="str">
        <f t="shared" si="2"/>
        <v/>
      </c>
      <c r="AE9" s="9" t="str">
        <f t="shared" si="3"/>
        <v/>
      </c>
      <c r="AF9" s="9" t="str">
        <f t="shared" si="4"/>
        <v/>
      </c>
      <c r="AG9" s="9" t="str">
        <f t="shared" si="5"/>
        <v/>
      </c>
      <c r="AH9" s="9" t="str">
        <f t="shared" si="6"/>
        <v/>
      </c>
      <c r="AI9" s="8"/>
      <c r="AJ9" s="8"/>
      <c r="AK9" s="8"/>
      <c r="AL9" s="8"/>
      <c r="AM9" s="8"/>
      <c r="AN9" s="36" t="str">
        <f t="shared" si="7"/>
        <v/>
      </c>
    </row>
    <row r="10" spans="1:40" ht="48" customHeight="1" x14ac:dyDescent="0.25">
      <c r="A10" s="8">
        <v>5</v>
      </c>
      <c r="B10" s="8"/>
      <c r="C10" s="8"/>
      <c r="D10" s="8"/>
      <c r="E10" s="8"/>
      <c r="F10" s="8"/>
      <c r="G10" s="8"/>
      <c r="H10" s="9" t="str">
        <f t="shared" si="0"/>
        <v/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14"/>
      <c r="Y10" s="15"/>
      <c r="Z10" s="15"/>
      <c r="AA10" s="12" t="str">
        <f>IF($C10="","",IFERROR(H10*X10/100*Panel!$D$26,0))</f>
        <v/>
      </c>
      <c r="AB10" s="15"/>
      <c r="AC10" s="13" t="str">
        <f t="shared" si="1"/>
        <v/>
      </c>
      <c r="AD10" s="20" t="str">
        <f t="shared" si="2"/>
        <v/>
      </c>
      <c r="AE10" s="9" t="str">
        <f t="shared" si="3"/>
        <v/>
      </c>
      <c r="AF10" s="9" t="str">
        <f t="shared" si="4"/>
        <v/>
      </c>
      <c r="AG10" s="9" t="str">
        <f t="shared" si="5"/>
        <v/>
      </c>
      <c r="AH10" s="9" t="str">
        <f t="shared" si="6"/>
        <v/>
      </c>
      <c r="AI10" s="8"/>
      <c r="AJ10" s="8"/>
      <c r="AK10" s="8"/>
      <c r="AL10" s="8"/>
      <c r="AM10" s="8"/>
      <c r="AN10" s="36" t="str">
        <f t="shared" si="7"/>
        <v/>
      </c>
    </row>
    <row r="11" spans="1:40" ht="48" customHeight="1" x14ac:dyDescent="0.25">
      <c r="A11" s="8">
        <v>6</v>
      </c>
      <c r="B11" s="8"/>
      <c r="C11" s="8"/>
      <c r="D11" s="8"/>
      <c r="E11" s="8"/>
      <c r="F11" s="8"/>
      <c r="G11" s="8"/>
      <c r="H11" s="9" t="str">
        <f t="shared" si="0"/>
        <v/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14"/>
      <c r="Y11" s="15"/>
      <c r="Z11" s="15"/>
      <c r="AA11" s="12" t="str">
        <f>IF($C11="","",IFERROR(H11*X11/100*Panel!$D$26,0))</f>
        <v/>
      </c>
      <c r="AB11" s="15"/>
      <c r="AC11" s="13" t="str">
        <f t="shared" si="1"/>
        <v/>
      </c>
      <c r="AD11" s="20" t="str">
        <f t="shared" si="2"/>
        <v/>
      </c>
      <c r="AE11" s="9" t="str">
        <f t="shared" si="3"/>
        <v/>
      </c>
      <c r="AF11" s="9" t="str">
        <f t="shared" si="4"/>
        <v/>
      </c>
      <c r="AG11" s="9" t="str">
        <f t="shared" si="5"/>
        <v/>
      </c>
      <c r="AH11" s="9" t="str">
        <f t="shared" si="6"/>
        <v/>
      </c>
      <c r="AI11" s="8"/>
      <c r="AJ11" s="8"/>
      <c r="AK11" s="8"/>
      <c r="AL11" s="8"/>
      <c r="AM11" s="8"/>
      <c r="AN11" s="36" t="str">
        <f t="shared" si="7"/>
        <v/>
      </c>
    </row>
    <row r="12" spans="1:40" ht="48" customHeight="1" x14ac:dyDescent="0.25">
      <c r="A12" s="8">
        <v>7</v>
      </c>
      <c r="B12" s="8"/>
      <c r="C12" s="8"/>
      <c r="D12" s="8"/>
      <c r="E12" s="8"/>
      <c r="F12" s="8"/>
      <c r="G12" s="8"/>
      <c r="H12" s="9" t="str">
        <f t="shared" si="0"/>
        <v/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14"/>
      <c r="Y12" s="15"/>
      <c r="Z12" s="15"/>
      <c r="AA12" s="12" t="str">
        <f>IF($C12="","",IFERROR(H12*X12/100*Panel!$D$26,0))</f>
        <v/>
      </c>
      <c r="AB12" s="15"/>
      <c r="AC12" s="13" t="str">
        <f t="shared" si="1"/>
        <v/>
      </c>
      <c r="AD12" s="20" t="str">
        <f t="shared" si="2"/>
        <v/>
      </c>
      <c r="AE12" s="9" t="str">
        <f t="shared" si="3"/>
        <v/>
      </c>
      <c r="AF12" s="9" t="str">
        <f t="shared" si="4"/>
        <v/>
      </c>
      <c r="AG12" s="9" t="str">
        <f t="shared" si="5"/>
        <v/>
      </c>
      <c r="AH12" s="9" t="str">
        <f t="shared" si="6"/>
        <v/>
      </c>
      <c r="AI12" s="8"/>
      <c r="AJ12" s="8"/>
      <c r="AK12" s="8"/>
      <c r="AL12" s="8"/>
      <c r="AM12" s="8"/>
      <c r="AN12" s="36" t="str">
        <f t="shared" si="7"/>
        <v/>
      </c>
    </row>
    <row r="13" spans="1:40" ht="48" customHeight="1" x14ac:dyDescent="0.25">
      <c r="A13" s="8">
        <v>8</v>
      </c>
      <c r="B13" s="8"/>
      <c r="C13" s="8"/>
      <c r="D13" s="8"/>
      <c r="E13" s="8"/>
      <c r="F13" s="8"/>
      <c r="G13" s="8"/>
      <c r="H13" s="9" t="str">
        <f t="shared" si="0"/>
        <v/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14"/>
      <c r="Y13" s="15"/>
      <c r="Z13" s="15"/>
      <c r="AA13" s="12" t="str">
        <f>IF($C13="","",IFERROR(H13*X13/100*Panel!$D$26,0))</f>
        <v/>
      </c>
      <c r="AB13" s="15"/>
      <c r="AC13" s="13" t="str">
        <f t="shared" si="1"/>
        <v/>
      </c>
      <c r="AD13" s="20" t="str">
        <f t="shared" si="2"/>
        <v/>
      </c>
      <c r="AE13" s="9" t="str">
        <f t="shared" si="3"/>
        <v/>
      </c>
      <c r="AF13" s="9" t="str">
        <f t="shared" si="4"/>
        <v/>
      </c>
      <c r="AG13" s="9" t="str">
        <f t="shared" si="5"/>
        <v/>
      </c>
      <c r="AH13" s="9" t="str">
        <f t="shared" si="6"/>
        <v/>
      </c>
      <c r="AI13" s="8"/>
      <c r="AJ13" s="8"/>
      <c r="AK13" s="8"/>
      <c r="AL13" s="8"/>
      <c r="AM13" s="8"/>
      <c r="AN13" s="36" t="str">
        <f t="shared" si="7"/>
        <v/>
      </c>
    </row>
    <row r="14" spans="1:40" ht="48" customHeight="1" x14ac:dyDescent="0.25">
      <c r="A14" s="8">
        <v>9</v>
      </c>
      <c r="B14" s="8"/>
      <c r="C14" s="8"/>
      <c r="D14" s="8"/>
      <c r="E14" s="8"/>
      <c r="F14" s="8"/>
      <c r="G14" s="8"/>
      <c r="H14" s="9" t="str">
        <f t="shared" si="0"/>
        <v/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14"/>
      <c r="Y14" s="15"/>
      <c r="Z14" s="15"/>
      <c r="AA14" s="12" t="str">
        <f>IF($C14="","",IFERROR(H14*X14/100*Panel!$D$26,0))</f>
        <v/>
      </c>
      <c r="AB14" s="15"/>
      <c r="AC14" s="13" t="str">
        <f t="shared" si="1"/>
        <v/>
      </c>
      <c r="AD14" s="20" t="str">
        <f t="shared" si="2"/>
        <v/>
      </c>
      <c r="AE14" s="9" t="str">
        <f t="shared" si="3"/>
        <v/>
      </c>
      <c r="AF14" s="9" t="str">
        <f t="shared" si="4"/>
        <v/>
      </c>
      <c r="AG14" s="9" t="str">
        <f t="shared" si="5"/>
        <v/>
      </c>
      <c r="AH14" s="9" t="str">
        <f t="shared" si="6"/>
        <v/>
      </c>
      <c r="AI14" s="8"/>
      <c r="AJ14" s="8"/>
      <c r="AK14" s="8"/>
      <c r="AL14" s="8"/>
      <c r="AM14" s="8"/>
      <c r="AN14" s="36" t="str">
        <f t="shared" si="7"/>
        <v/>
      </c>
    </row>
    <row r="15" spans="1:40" ht="48" customHeight="1" x14ac:dyDescent="0.25">
      <c r="A15" s="8">
        <v>10</v>
      </c>
      <c r="B15" s="8"/>
      <c r="C15" s="8"/>
      <c r="D15" s="8"/>
      <c r="E15" s="8"/>
      <c r="F15" s="8"/>
      <c r="G15" s="8"/>
      <c r="H15" s="9" t="str">
        <f t="shared" si="0"/>
        <v/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14"/>
      <c r="Y15" s="15"/>
      <c r="Z15" s="15"/>
      <c r="AA15" s="12" t="str">
        <f>IF($C15="","",IFERROR(H15*X15/100*Panel!$D$26,0))</f>
        <v/>
      </c>
      <c r="AB15" s="15"/>
      <c r="AC15" s="13" t="str">
        <f t="shared" si="1"/>
        <v/>
      </c>
      <c r="AD15" s="20" t="str">
        <f t="shared" si="2"/>
        <v/>
      </c>
      <c r="AE15" s="9" t="str">
        <f t="shared" si="3"/>
        <v/>
      </c>
      <c r="AF15" s="9" t="str">
        <f t="shared" si="4"/>
        <v/>
      </c>
      <c r="AG15" s="9" t="str">
        <f t="shared" si="5"/>
        <v/>
      </c>
      <c r="AH15" s="9" t="str">
        <f t="shared" si="6"/>
        <v/>
      </c>
      <c r="AI15" s="8"/>
      <c r="AJ15" s="8"/>
      <c r="AK15" s="8"/>
      <c r="AL15" s="8"/>
      <c r="AM15" s="8"/>
      <c r="AN15" s="36" t="str">
        <f t="shared" si="7"/>
        <v/>
      </c>
    </row>
    <row r="16" spans="1:40" ht="48" customHeight="1" x14ac:dyDescent="0.25">
      <c r="A16" s="8">
        <v>11</v>
      </c>
      <c r="B16" s="8"/>
      <c r="C16" s="8"/>
      <c r="D16" s="8"/>
      <c r="E16" s="8"/>
      <c r="F16" s="8"/>
      <c r="G16" s="8"/>
      <c r="H16" s="9" t="str">
        <f t="shared" si="0"/>
        <v/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14"/>
      <c r="Y16" s="15"/>
      <c r="Z16" s="15"/>
      <c r="AA16" s="12" t="str">
        <f>IF($C16="","",IFERROR(H16*X16/100*Panel!$D$26,0))</f>
        <v/>
      </c>
      <c r="AB16" s="15"/>
      <c r="AC16" s="13" t="str">
        <f t="shared" si="1"/>
        <v/>
      </c>
      <c r="AD16" s="20" t="str">
        <f t="shared" si="2"/>
        <v/>
      </c>
      <c r="AE16" s="9" t="str">
        <f t="shared" si="3"/>
        <v/>
      </c>
      <c r="AF16" s="9" t="str">
        <f t="shared" si="4"/>
        <v/>
      </c>
      <c r="AG16" s="9" t="str">
        <f t="shared" si="5"/>
        <v/>
      </c>
      <c r="AH16" s="9" t="str">
        <f t="shared" si="6"/>
        <v/>
      </c>
      <c r="AI16" s="8"/>
      <c r="AJ16" s="8"/>
      <c r="AK16" s="8"/>
      <c r="AL16" s="8"/>
      <c r="AM16" s="8"/>
      <c r="AN16" s="36" t="str">
        <f t="shared" si="7"/>
        <v/>
      </c>
    </row>
    <row r="17" spans="1:40" ht="48" customHeight="1" x14ac:dyDescent="0.25">
      <c r="A17" s="8">
        <v>12</v>
      </c>
      <c r="B17" s="8"/>
      <c r="C17" s="8"/>
      <c r="D17" s="8"/>
      <c r="E17" s="8"/>
      <c r="F17" s="8"/>
      <c r="G17" s="8"/>
      <c r="H17" s="9" t="str">
        <f t="shared" si="0"/>
        <v/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14"/>
      <c r="Y17" s="15"/>
      <c r="Z17" s="15"/>
      <c r="AA17" s="12" t="str">
        <f>IF($C17="","",IFERROR(H17*X17/100*Panel!$D$26,0))</f>
        <v/>
      </c>
      <c r="AB17" s="15"/>
      <c r="AC17" s="13" t="str">
        <f t="shared" si="1"/>
        <v/>
      </c>
      <c r="AD17" s="20" t="str">
        <f t="shared" si="2"/>
        <v/>
      </c>
      <c r="AE17" s="9" t="str">
        <f t="shared" si="3"/>
        <v/>
      </c>
      <c r="AF17" s="9" t="str">
        <f t="shared" si="4"/>
        <v/>
      </c>
      <c r="AG17" s="9" t="str">
        <f t="shared" si="5"/>
        <v/>
      </c>
      <c r="AH17" s="9" t="str">
        <f t="shared" si="6"/>
        <v/>
      </c>
      <c r="AI17" s="8"/>
      <c r="AJ17" s="8"/>
      <c r="AK17" s="8"/>
      <c r="AL17" s="8"/>
      <c r="AM17" s="8"/>
      <c r="AN17" s="36" t="str">
        <f t="shared" si="7"/>
        <v/>
      </c>
    </row>
    <row r="18" spans="1:40" ht="48" customHeight="1" x14ac:dyDescent="0.25">
      <c r="A18" s="8">
        <v>13</v>
      </c>
      <c r="B18" s="8"/>
      <c r="C18" s="8"/>
      <c r="D18" s="8"/>
      <c r="E18" s="8"/>
      <c r="F18" s="8"/>
      <c r="G18" s="8"/>
      <c r="H18" s="9" t="str">
        <f t="shared" si="0"/>
        <v/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14"/>
      <c r="Y18" s="15"/>
      <c r="Z18" s="15"/>
      <c r="AA18" s="12" t="str">
        <f>IF($C18="","",IFERROR(H18*X18/100*Panel!$D$26,0))</f>
        <v/>
      </c>
      <c r="AB18" s="15"/>
      <c r="AC18" s="13" t="str">
        <f t="shared" si="1"/>
        <v/>
      </c>
      <c r="AD18" s="20" t="str">
        <f t="shared" si="2"/>
        <v/>
      </c>
      <c r="AE18" s="9" t="str">
        <f t="shared" si="3"/>
        <v/>
      </c>
      <c r="AF18" s="9" t="str">
        <f t="shared" si="4"/>
        <v/>
      </c>
      <c r="AG18" s="9" t="str">
        <f t="shared" si="5"/>
        <v/>
      </c>
      <c r="AH18" s="9" t="str">
        <f t="shared" si="6"/>
        <v/>
      </c>
      <c r="AI18" s="8"/>
      <c r="AJ18" s="8"/>
      <c r="AK18" s="8"/>
      <c r="AL18" s="8"/>
      <c r="AM18" s="8"/>
      <c r="AN18" s="36" t="str">
        <f t="shared" si="7"/>
        <v/>
      </c>
    </row>
    <row r="19" spans="1:40" ht="48" customHeight="1" x14ac:dyDescent="0.25">
      <c r="A19" s="8">
        <v>14</v>
      </c>
      <c r="B19" s="8"/>
      <c r="C19" s="8"/>
      <c r="D19" s="8"/>
      <c r="E19" s="8"/>
      <c r="F19" s="8"/>
      <c r="G19" s="8"/>
      <c r="H19" s="9" t="str">
        <f t="shared" si="0"/>
        <v/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14"/>
      <c r="Y19" s="15"/>
      <c r="Z19" s="15"/>
      <c r="AA19" s="12" t="str">
        <f>IF($C19="","",IFERROR(H19*X19/100*Panel!$D$26,0))</f>
        <v/>
      </c>
      <c r="AB19" s="15"/>
      <c r="AC19" s="13" t="str">
        <f t="shared" si="1"/>
        <v/>
      </c>
      <c r="AD19" s="20" t="str">
        <f t="shared" si="2"/>
        <v/>
      </c>
      <c r="AE19" s="9" t="str">
        <f t="shared" si="3"/>
        <v/>
      </c>
      <c r="AF19" s="9" t="str">
        <f t="shared" si="4"/>
        <v/>
      </c>
      <c r="AG19" s="9" t="str">
        <f t="shared" si="5"/>
        <v/>
      </c>
      <c r="AH19" s="9" t="str">
        <f t="shared" si="6"/>
        <v/>
      </c>
      <c r="AI19" s="8"/>
      <c r="AJ19" s="8"/>
      <c r="AK19" s="8"/>
      <c r="AL19" s="8"/>
      <c r="AM19" s="8"/>
      <c r="AN19" s="36" t="str">
        <f t="shared" si="7"/>
        <v/>
      </c>
    </row>
    <row r="20" spans="1:40" ht="48" customHeight="1" x14ac:dyDescent="0.25">
      <c r="A20" s="8">
        <v>15</v>
      </c>
      <c r="B20" s="8"/>
      <c r="C20" s="8"/>
      <c r="D20" s="8"/>
      <c r="E20" s="8"/>
      <c r="F20" s="8"/>
      <c r="G20" s="8"/>
      <c r="H20" s="9" t="str">
        <f t="shared" si="0"/>
        <v/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14"/>
      <c r="Y20" s="15"/>
      <c r="Z20" s="15"/>
      <c r="AA20" s="12" t="str">
        <f>IF($C20="","",IFERROR(H20*X20/100*Panel!$D$26,0))</f>
        <v/>
      </c>
      <c r="AB20" s="15"/>
      <c r="AC20" s="13" t="str">
        <f t="shared" si="1"/>
        <v/>
      </c>
      <c r="AD20" s="20" t="str">
        <f t="shared" si="2"/>
        <v/>
      </c>
      <c r="AE20" s="9" t="str">
        <f t="shared" si="3"/>
        <v/>
      </c>
      <c r="AF20" s="9" t="str">
        <f t="shared" si="4"/>
        <v/>
      </c>
      <c r="AG20" s="9" t="str">
        <f t="shared" si="5"/>
        <v/>
      </c>
      <c r="AH20" s="9" t="str">
        <f t="shared" si="6"/>
        <v/>
      </c>
      <c r="AI20" s="8"/>
      <c r="AJ20" s="8"/>
      <c r="AK20" s="8"/>
      <c r="AL20" s="8"/>
      <c r="AM20" s="8"/>
      <c r="AN20" s="36" t="str">
        <f t="shared" si="7"/>
        <v/>
      </c>
    </row>
    <row r="21" spans="1:40" ht="48" customHeight="1" x14ac:dyDescent="0.25">
      <c r="A21" s="8">
        <v>16</v>
      </c>
      <c r="B21" s="8"/>
      <c r="C21" s="8"/>
      <c r="D21" s="8"/>
      <c r="E21" s="8"/>
      <c r="F21" s="8"/>
      <c r="G21" s="8"/>
      <c r="H21" s="9" t="str">
        <f t="shared" si="0"/>
        <v/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14"/>
      <c r="Y21" s="15"/>
      <c r="Z21" s="15"/>
      <c r="AA21" s="12" t="str">
        <f>IF($C21="","",IFERROR(H21*X21/100*Panel!$D$26,0))</f>
        <v/>
      </c>
      <c r="AB21" s="15"/>
      <c r="AC21" s="13" t="str">
        <f t="shared" si="1"/>
        <v/>
      </c>
      <c r="AD21" s="20" t="str">
        <f t="shared" si="2"/>
        <v/>
      </c>
      <c r="AE21" s="9" t="str">
        <f t="shared" si="3"/>
        <v/>
      </c>
      <c r="AF21" s="9" t="str">
        <f t="shared" si="4"/>
        <v/>
      </c>
      <c r="AG21" s="9" t="str">
        <f t="shared" si="5"/>
        <v/>
      </c>
      <c r="AH21" s="9" t="str">
        <f t="shared" si="6"/>
        <v/>
      </c>
      <c r="AI21" s="8"/>
      <c r="AJ21" s="8"/>
      <c r="AK21" s="8"/>
      <c r="AL21" s="8"/>
      <c r="AM21" s="8"/>
      <c r="AN21" s="36" t="str">
        <f t="shared" si="7"/>
        <v/>
      </c>
    </row>
    <row r="22" spans="1:40" ht="48" customHeight="1" x14ac:dyDescent="0.25">
      <c r="A22" s="8">
        <v>17</v>
      </c>
      <c r="B22" s="8"/>
      <c r="C22" s="8"/>
      <c r="D22" s="8"/>
      <c r="E22" s="8"/>
      <c r="F22" s="8"/>
      <c r="G22" s="8"/>
      <c r="H22" s="9" t="str">
        <f t="shared" si="0"/>
        <v/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14"/>
      <c r="Y22" s="15"/>
      <c r="Z22" s="15"/>
      <c r="AA22" s="12" t="str">
        <f>IF($C22="","",IFERROR(H22*X22/100*Panel!$D$26,0))</f>
        <v/>
      </c>
      <c r="AB22" s="15"/>
      <c r="AC22" s="13" t="str">
        <f t="shared" si="1"/>
        <v/>
      </c>
      <c r="AD22" s="20" t="str">
        <f t="shared" si="2"/>
        <v/>
      </c>
      <c r="AE22" s="9" t="str">
        <f t="shared" si="3"/>
        <v/>
      </c>
      <c r="AF22" s="9" t="str">
        <f t="shared" si="4"/>
        <v/>
      </c>
      <c r="AG22" s="9" t="str">
        <f t="shared" si="5"/>
        <v/>
      </c>
      <c r="AH22" s="9" t="str">
        <f t="shared" si="6"/>
        <v/>
      </c>
      <c r="AI22" s="8"/>
      <c r="AJ22" s="8"/>
      <c r="AK22" s="8"/>
      <c r="AL22" s="8"/>
      <c r="AM22" s="8"/>
      <c r="AN22" s="36" t="str">
        <f t="shared" si="7"/>
        <v/>
      </c>
    </row>
    <row r="23" spans="1:40" ht="48" customHeight="1" x14ac:dyDescent="0.25">
      <c r="A23" s="8">
        <v>18</v>
      </c>
      <c r="B23" s="8"/>
      <c r="C23" s="8"/>
      <c r="D23" s="8"/>
      <c r="E23" s="8"/>
      <c r="F23" s="8"/>
      <c r="G23" s="8"/>
      <c r="H23" s="9" t="str">
        <f t="shared" si="0"/>
        <v/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14"/>
      <c r="Y23" s="15"/>
      <c r="Z23" s="15"/>
      <c r="AA23" s="12" t="str">
        <f>IF($C23="","",IFERROR(H23*X23/100*Panel!$D$26,0))</f>
        <v/>
      </c>
      <c r="AB23" s="15"/>
      <c r="AC23" s="13" t="str">
        <f t="shared" si="1"/>
        <v/>
      </c>
      <c r="AD23" s="20" t="str">
        <f t="shared" si="2"/>
        <v/>
      </c>
      <c r="AE23" s="9" t="str">
        <f t="shared" si="3"/>
        <v/>
      </c>
      <c r="AF23" s="9" t="str">
        <f t="shared" si="4"/>
        <v/>
      </c>
      <c r="AG23" s="9" t="str">
        <f t="shared" si="5"/>
        <v/>
      </c>
      <c r="AH23" s="9" t="str">
        <f t="shared" si="6"/>
        <v/>
      </c>
      <c r="AI23" s="8"/>
      <c r="AJ23" s="8"/>
      <c r="AK23" s="8"/>
      <c r="AL23" s="8"/>
      <c r="AM23" s="8"/>
      <c r="AN23" s="36" t="str">
        <f t="shared" si="7"/>
        <v/>
      </c>
    </row>
    <row r="24" spans="1:40" ht="48" customHeight="1" x14ac:dyDescent="0.25">
      <c r="A24" s="8">
        <v>19</v>
      </c>
      <c r="B24" s="8"/>
      <c r="C24" s="8"/>
      <c r="D24" s="8"/>
      <c r="E24" s="8"/>
      <c r="F24" s="8"/>
      <c r="G24" s="8"/>
      <c r="H24" s="9" t="str">
        <f t="shared" si="0"/>
        <v/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14"/>
      <c r="Y24" s="15"/>
      <c r="Z24" s="15"/>
      <c r="AA24" s="12" t="str">
        <f>IF($C24="","",IFERROR(H24*X24/100*Panel!$D$26,0))</f>
        <v/>
      </c>
      <c r="AB24" s="15"/>
      <c r="AC24" s="13" t="str">
        <f t="shared" si="1"/>
        <v/>
      </c>
      <c r="AD24" s="20" t="str">
        <f t="shared" si="2"/>
        <v/>
      </c>
      <c r="AE24" s="9" t="str">
        <f t="shared" si="3"/>
        <v/>
      </c>
      <c r="AF24" s="9" t="str">
        <f t="shared" si="4"/>
        <v/>
      </c>
      <c r="AG24" s="9" t="str">
        <f t="shared" si="5"/>
        <v/>
      </c>
      <c r="AH24" s="9" t="str">
        <f t="shared" si="6"/>
        <v/>
      </c>
      <c r="AI24" s="8"/>
      <c r="AJ24" s="8"/>
      <c r="AK24" s="8"/>
      <c r="AL24" s="8"/>
      <c r="AM24" s="8"/>
      <c r="AN24" s="36" t="str">
        <f t="shared" si="7"/>
        <v/>
      </c>
    </row>
    <row r="25" spans="1:40" ht="48" customHeight="1" x14ac:dyDescent="0.25">
      <c r="A25" s="8">
        <v>20</v>
      </c>
      <c r="B25" s="8"/>
      <c r="C25" s="8"/>
      <c r="D25" s="8"/>
      <c r="E25" s="8"/>
      <c r="F25" s="8"/>
      <c r="G25" s="8"/>
      <c r="H25" s="9" t="str">
        <f t="shared" si="0"/>
        <v/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14"/>
      <c r="Y25" s="15"/>
      <c r="Z25" s="15"/>
      <c r="AA25" s="12" t="str">
        <f>IF($C25="","",IFERROR(H25*X25/100*Panel!$D$26,0))</f>
        <v/>
      </c>
      <c r="AB25" s="15"/>
      <c r="AC25" s="13" t="str">
        <f t="shared" si="1"/>
        <v/>
      </c>
      <c r="AD25" s="20" t="str">
        <f t="shared" si="2"/>
        <v/>
      </c>
      <c r="AE25" s="9" t="str">
        <f t="shared" si="3"/>
        <v/>
      </c>
      <c r="AF25" s="9" t="str">
        <f t="shared" si="4"/>
        <v/>
      </c>
      <c r="AG25" s="9" t="str">
        <f t="shared" si="5"/>
        <v/>
      </c>
      <c r="AH25" s="9" t="str">
        <f t="shared" si="6"/>
        <v/>
      </c>
      <c r="AI25" s="8"/>
      <c r="AJ25" s="8"/>
      <c r="AK25" s="8"/>
      <c r="AL25" s="8"/>
      <c r="AM25" s="8"/>
      <c r="AN25" s="36" t="str">
        <f t="shared" si="7"/>
        <v/>
      </c>
    </row>
    <row r="28" spans="1:40" ht="24" customHeight="1" x14ac:dyDescent="0.25">
      <c r="A28" s="40" t="s">
        <v>474</v>
      </c>
      <c r="B28" s="38"/>
      <c r="C28" s="38"/>
      <c r="D28" s="38"/>
      <c r="E28" s="38"/>
      <c r="F28" s="38"/>
      <c r="G28" s="38"/>
      <c r="H28" s="38"/>
      <c r="I28" s="38"/>
      <c r="J28" s="38"/>
    </row>
    <row r="29" spans="1:40" x14ac:dyDescent="0.25">
      <c r="A29" s="43" t="s">
        <v>475</v>
      </c>
      <c r="B29" s="38"/>
      <c r="C29" s="38"/>
      <c r="D29" s="38"/>
      <c r="E29" s="38"/>
      <c r="F29" s="38"/>
      <c r="G29" s="38"/>
      <c r="H29" s="38"/>
      <c r="I29" s="38"/>
      <c r="J29" s="38"/>
    </row>
    <row r="30" spans="1:40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</row>
    <row r="31" spans="1:40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</row>
  </sheetData>
  <autoFilter ref="A5:AM25" xr:uid="{00000000-0009-0000-0000-00000D000000}"/>
  <mergeCells count="4">
    <mergeCell ref="A28:J28"/>
    <mergeCell ref="A2:H2"/>
    <mergeCell ref="A29:J31"/>
    <mergeCell ref="A1:H1"/>
  </mergeCells>
  <conditionalFormatting sqref="AG6:AG25">
    <cfRule type="cellIs" dxfId="1" priority="1" operator="greaterThanOrEqual">
      <formula>45</formula>
    </cfRule>
    <cfRule type="cellIs" dxfId="0" priority="2" operator="lessThan">
      <formula>27</formula>
    </cfRule>
  </conditionalFormatting>
  <dataValidations count="1">
    <dataValidation type="list" allowBlank="1" sqref="AI6:AI25" xr:uid="{00000000-0002-0000-0D00-000000000000}">
      <formula1>"Automatización simple,Automatización con IA,Agente de IA,Proyecto avanzado,Formación o cambio de proceso"</formula1>
    </dataValidation>
  </dataValidations>
  <hyperlinks>
    <hyperlink ref="H3" location="'06_Priorizacion'!A1" display="← Volver a la práctica" xr:uid="{00000000-0004-0000-0D00-000000000000}"/>
  </hyperlinks>
  <pageMargins left="0.25" right="0.25" top="0.5" bottom="0.5" header="0.5" footer="0.5"/>
  <pageSetup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182B4A"/>
    <pageSetUpPr fitToPage="1"/>
  </sheetPr>
  <dimension ref="A1:H25"/>
  <sheetViews>
    <sheetView showGridLines="0" zoomScale="85" workbookViewId="0">
      <pane ySplit="5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31" customWidth="1"/>
    <col min="2" max="2" width="49" customWidth="1"/>
    <col min="3" max="4" width="28" customWidth="1"/>
    <col min="5" max="8" width="22" customWidth="1"/>
  </cols>
  <sheetData>
    <row r="1" spans="1:8" ht="33.950000000000003" customHeight="1" x14ac:dyDescent="0.25">
      <c r="A1" s="37" t="s">
        <v>494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495</v>
      </c>
      <c r="B2" s="38"/>
      <c r="C2" s="38"/>
      <c r="D2" s="38"/>
      <c r="E2" s="38"/>
      <c r="F2" s="38"/>
      <c r="G2" s="38"/>
      <c r="H2" s="38"/>
    </row>
    <row r="3" spans="1:8" x14ac:dyDescent="0.25">
      <c r="A3" s="49" t="s">
        <v>117</v>
      </c>
      <c r="B3" s="38"/>
      <c r="F3" s="33" t="s">
        <v>118</v>
      </c>
      <c r="G3" s="33" t="s">
        <v>119</v>
      </c>
      <c r="H3" s="33" t="s">
        <v>120</v>
      </c>
    </row>
    <row r="5" spans="1:8" ht="24" customHeight="1" x14ac:dyDescent="0.25">
      <c r="A5" s="52" t="s">
        <v>496</v>
      </c>
      <c r="B5" s="38"/>
      <c r="C5" s="38"/>
      <c r="D5" s="38"/>
      <c r="E5" s="38"/>
      <c r="F5" s="38"/>
      <c r="G5" s="38"/>
      <c r="H5" s="38"/>
    </row>
    <row r="6" spans="1:8" ht="36" customHeight="1" x14ac:dyDescent="0.25">
      <c r="A6" s="6" t="s">
        <v>497</v>
      </c>
      <c r="B6" s="47"/>
      <c r="C6" s="48"/>
      <c r="D6" s="48"/>
      <c r="E6" s="48"/>
      <c r="F6" s="48"/>
      <c r="G6" s="48"/>
      <c r="H6" s="48"/>
    </row>
    <row r="7" spans="1:8" ht="36" customHeight="1" x14ac:dyDescent="0.25">
      <c r="A7" s="6" t="s">
        <v>498</v>
      </c>
      <c r="B7" s="47"/>
      <c r="C7" s="48"/>
      <c r="D7" s="48"/>
      <c r="E7" s="48"/>
      <c r="F7" s="48"/>
      <c r="G7" s="48"/>
      <c r="H7" s="48"/>
    </row>
    <row r="8" spans="1:8" ht="36" customHeight="1" x14ac:dyDescent="0.25">
      <c r="A8" s="6" t="s">
        <v>499</v>
      </c>
      <c r="B8" s="47"/>
      <c r="C8" s="48"/>
      <c r="D8" s="48"/>
      <c r="E8" s="48"/>
      <c r="F8" s="48"/>
      <c r="G8" s="48"/>
      <c r="H8" s="48"/>
    </row>
    <row r="9" spans="1:8" ht="36" customHeight="1" x14ac:dyDescent="0.25">
      <c r="A9" s="6" t="s">
        <v>311</v>
      </c>
      <c r="B9" s="47"/>
      <c r="C9" s="48"/>
      <c r="D9" s="48"/>
      <c r="E9" s="48"/>
      <c r="F9" s="48"/>
      <c r="G9" s="48"/>
      <c r="H9" s="48"/>
    </row>
    <row r="10" spans="1:8" ht="36" customHeight="1" x14ac:dyDescent="0.25">
      <c r="A10" s="6" t="s">
        <v>500</v>
      </c>
      <c r="B10" s="47"/>
      <c r="C10" s="48"/>
      <c r="D10" s="48"/>
      <c r="E10" s="48"/>
      <c r="F10" s="48"/>
      <c r="G10" s="48"/>
      <c r="H10" s="48"/>
    </row>
    <row r="11" spans="1:8" ht="36" customHeight="1" x14ac:dyDescent="0.25">
      <c r="A11" s="6" t="s">
        <v>501</v>
      </c>
      <c r="B11" s="47"/>
      <c r="C11" s="48"/>
      <c r="D11" s="48"/>
      <c r="E11" s="48"/>
      <c r="F11" s="48"/>
      <c r="G11" s="48"/>
      <c r="H11" s="48"/>
    </row>
    <row r="12" spans="1:8" ht="36" customHeight="1" x14ac:dyDescent="0.25">
      <c r="A12" s="6" t="s">
        <v>245</v>
      </c>
      <c r="B12" s="47"/>
      <c r="C12" s="48"/>
      <c r="D12" s="48"/>
      <c r="E12" s="48"/>
      <c r="F12" s="48"/>
      <c r="G12" s="48"/>
      <c r="H12" s="48"/>
    </row>
    <row r="13" spans="1:8" ht="36" customHeight="1" x14ac:dyDescent="0.25">
      <c r="A13" s="6" t="s">
        <v>441</v>
      </c>
      <c r="B13" s="47"/>
      <c r="C13" s="48"/>
      <c r="D13" s="48"/>
      <c r="E13" s="48"/>
      <c r="F13" s="48"/>
      <c r="G13" s="48"/>
      <c r="H13" s="48"/>
    </row>
    <row r="14" spans="1:8" ht="36" customHeight="1" x14ac:dyDescent="0.25">
      <c r="A14" s="6" t="s">
        <v>502</v>
      </c>
      <c r="B14" s="47"/>
      <c r="C14" s="48"/>
      <c r="D14" s="48"/>
      <c r="E14" s="48"/>
      <c r="F14" s="48"/>
      <c r="G14" s="48"/>
      <c r="H14" s="48"/>
    </row>
    <row r="15" spans="1:8" ht="36" customHeight="1" x14ac:dyDescent="0.25">
      <c r="A15" s="6" t="s">
        <v>503</v>
      </c>
      <c r="B15" s="47"/>
      <c r="C15" s="48"/>
      <c r="D15" s="48"/>
      <c r="E15" s="48"/>
      <c r="F15" s="48"/>
      <c r="G15" s="48"/>
      <c r="H15" s="48"/>
    </row>
    <row r="16" spans="1:8" ht="36" customHeight="1" x14ac:dyDescent="0.25">
      <c r="A16" s="6" t="s">
        <v>504</v>
      </c>
      <c r="B16" s="47"/>
      <c r="C16" s="48"/>
      <c r="D16" s="48"/>
      <c r="E16" s="48"/>
      <c r="F16" s="48"/>
      <c r="G16" s="48"/>
      <c r="H16" s="48"/>
    </row>
    <row r="17" spans="1:8" ht="36" customHeight="1" x14ac:dyDescent="0.25">
      <c r="A17" s="6" t="s">
        <v>505</v>
      </c>
      <c r="B17" s="47"/>
      <c r="C17" s="48"/>
      <c r="D17" s="48"/>
      <c r="E17" s="48"/>
      <c r="F17" s="48"/>
      <c r="G17" s="48"/>
      <c r="H17" s="48"/>
    </row>
    <row r="18" spans="1:8" ht="36" customHeight="1" x14ac:dyDescent="0.25">
      <c r="A18" s="6" t="s">
        <v>506</v>
      </c>
      <c r="B18" s="47"/>
      <c r="C18" s="48"/>
      <c r="D18" s="48"/>
      <c r="E18" s="48"/>
      <c r="F18" s="48"/>
      <c r="G18" s="48"/>
      <c r="H18" s="48"/>
    </row>
    <row r="19" spans="1:8" ht="36" customHeight="1" x14ac:dyDescent="0.25">
      <c r="A19" s="6" t="s">
        <v>507</v>
      </c>
      <c r="B19" s="47"/>
      <c r="C19" s="48"/>
      <c r="D19" s="48"/>
      <c r="E19" s="48"/>
      <c r="F19" s="48"/>
      <c r="G19" s="48"/>
      <c r="H19" s="48"/>
    </row>
    <row r="20" spans="1:8" ht="36" customHeight="1" x14ac:dyDescent="0.25">
      <c r="A20" s="6" t="s">
        <v>508</v>
      </c>
      <c r="B20" s="47"/>
      <c r="C20" s="48"/>
      <c r="D20" s="48"/>
      <c r="E20" s="48"/>
      <c r="F20" s="48"/>
      <c r="G20" s="48"/>
      <c r="H20" s="48"/>
    </row>
    <row r="22" spans="1:8" ht="24" customHeight="1" x14ac:dyDescent="0.25">
      <c r="A22" s="53" t="s">
        <v>509</v>
      </c>
      <c r="B22" s="38"/>
      <c r="C22" s="38"/>
      <c r="D22" s="38"/>
      <c r="E22" s="38"/>
      <c r="F22" s="38"/>
      <c r="G22" s="38"/>
      <c r="H22" s="38"/>
    </row>
    <row r="23" spans="1:8" x14ac:dyDescent="0.25">
      <c r="A23" s="57" t="s">
        <v>510</v>
      </c>
      <c r="B23" s="38"/>
      <c r="C23" s="38"/>
      <c r="D23" s="38"/>
      <c r="E23" s="38"/>
      <c r="F23" s="38"/>
      <c r="G23" s="38"/>
      <c r="H23" s="38"/>
    </row>
    <row r="24" spans="1:8" x14ac:dyDescent="0.25">
      <c r="A24" s="38"/>
      <c r="B24" s="38"/>
      <c r="C24" s="38"/>
      <c r="D24" s="38"/>
      <c r="E24" s="38"/>
      <c r="F24" s="38"/>
      <c r="G24" s="38"/>
      <c r="H24" s="38"/>
    </row>
    <row r="25" spans="1:8" x14ac:dyDescent="0.25">
      <c r="A25" s="48"/>
      <c r="B25" s="48"/>
      <c r="C25" s="48"/>
      <c r="D25" s="48"/>
      <c r="E25" s="48"/>
      <c r="F25" s="48"/>
      <c r="G25" s="48"/>
      <c r="H25" s="48"/>
    </row>
  </sheetData>
  <mergeCells count="21">
    <mergeCell ref="A23:H25"/>
    <mergeCell ref="B10:H10"/>
    <mergeCell ref="B19:H19"/>
    <mergeCell ref="A22:H22"/>
    <mergeCell ref="B8:H8"/>
    <mergeCell ref="B14:H14"/>
    <mergeCell ref="B17:H17"/>
    <mergeCell ref="B13:H13"/>
    <mergeCell ref="B9:H9"/>
    <mergeCell ref="B6:H6"/>
    <mergeCell ref="B15:H15"/>
    <mergeCell ref="A1:H1"/>
    <mergeCell ref="B20:H20"/>
    <mergeCell ref="B16:H16"/>
    <mergeCell ref="B7:H7"/>
    <mergeCell ref="A3:B3"/>
    <mergeCell ref="B18:H18"/>
    <mergeCell ref="A2:H2"/>
    <mergeCell ref="B12:H12"/>
    <mergeCell ref="A5:H5"/>
    <mergeCell ref="B11:H11"/>
  </mergeCells>
  <hyperlinks>
    <hyperlink ref="F3" location="'07_Ejemplo_Proceso'!A1" display="Ver el ejemplo →" xr:uid="{00000000-0004-0000-0E00-000000000000}"/>
    <hyperlink ref="G3" location="'Panel'!A1" display="Panel" xr:uid="{00000000-0004-0000-0E00-000001000000}"/>
    <hyperlink ref="H3" location="'08_Workflow'!A1" display="Siguiente paso →" xr:uid="{00000000-0004-0000-0E00-000002000000}"/>
  </hyperlinks>
  <pageMargins left="0.25" right="0.25" top="0.5" bottom="0.5" header="0.5" footer="0.5"/>
  <pageSetup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4B9E66"/>
    <pageSetUpPr fitToPage="1"/>
  </sheetPr>
  <dimension ref="A1:H25"/>
  <sheetViews>
    <sheetView showGridLines="0" zoomScale="85" workbookViewId="0">
      <pane ySplit="5" topLeftCell="A6" activePane="bottomLeft" state="frozen"/>
      <selection pane="bottomLeft" activeCell="B19" sqref="B19:H19"/>
    </sheetView>
  </sheetViews>
  <sheetFormatPr baseColWidth="10" defaultColWidth="9.140625" defaultRowHeight="15" x14ac:dyDescent="0.25"/>
  <cols>
    <col min="1" max="1" width="31" customWidth="1"/>
    <col min="2" max="2" width="49" customWidth="1"/>
    <col min="3" max="4" width="28" customWidth="1"/>
    <col min="5" max="8" width="22" customWidth="1"/>
  </cols>
  <sheetData>
    <row r="1" spans="1:8" ht="33.950000000000003" customHeight="1" x14ac:dyDescent="0.25">
      <c r="A1" s="37" t="s">
        <v>511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258</v>
      </c>
      <c r="B2" s="38"/>
      <c r="C2" s="38"/>
      <c r="D2" s="38"/>
      <c r="E2" s="38"/>
      <c r="F2" s="38"/>
      <c r="G2" s="38"/>
      <c r="H2" s="38"/>
    </row>
    <row r="3" spans="1:8" x14ac:dyDescent="0.25">
      <c r="H3" s="33" t="s">
        <v>168</v>
      </c>
    </row>
    <row r="5" spans="1:8" ht="24" customHeight="1" x14ac:dyDescent="0.25">
      <c r="A5" s="52" t="s">
        <v>496</v>
      </c>
      <c r="B5" s="38"/>
      <c r="C5" s="38"/>
      <c r="D5" s="38"/>
      <c r="E5" s="38"/>
      <c r="F5" s="38"/>
      <c r="G5" s="38"/>
      <c r="H5" s="38"/>
    </row>
    <row r="6" spans="1:8" ht="36" customHeight="1" x14ac:dyDescent="0.25">
      <c r="A6" s="6" t="s">
        <v>497</v>
      </c>
      <c r="B6" s="54" t="s">
        <v>512</v>
      </c>
      <c r="C6" s="48"/>
      <c r="D6" s="48"/>
      <c r="E6" s="48"/>
      <c r="F6" s="48"/>
      <c r="G6" s="48"/>
      <c r="H6" s="48"/>
    </row>
    <row r="7" spans="1:8" ht="36" customHeight="1" x14ac:dyDescent="0.25">
      <c r="A7" s="6" t="s">
        <v>498</v>
      </c>
      <c r="B7" s="54" t="s">
        <v>513</v>
      </c>
      <c r="C7" s="48"/>
      <c r="D7" s="48"/>
      <c r="E7" s="48"/>
      <c r="F7" s="48"/>
      <c r="G7" s="48"/>
      <c r="H7" s="48"/>
    </row>
    <row r="8" spans="1:8" ht="36" customHeight="1" x14ac:dyDescent="0.25">
      <c r="A8" s="6" t="s">
        <v>499</v>
      </c>
      <c r="B8" s="54" t="s">
        <v>514</v>
      </c>
      <c r="C8" s="48"/>
      <c r="D8" s="48"/>
      <c r="E8" s="48"/>
      <c r="F8" s="48"/>
      <c r="G8" s="48"/>
      <c r="H8" s="48"/>
    </row>
    <row r="9" spans="1:8" ht="36" customHeight="1" x14ac:dyDescent="0.25">
      <c r="A9" s="6" t="s">
        <v>311</v>
      </c>
      <c r="B9" s="54" t="s">
        <v>268</v>
      </c>
      <c r="C9" s="48"/>
      <c r="D9" s="48"/>
      <c r="E9" s="48"/>
      <c r="F9" s="48"/>
      <c r="G9" s="48"/>
      <c r="H9" s="48"/>
    </row>
    <row r="10" spans="1:8" ht="36" customHeight="1" x14ac:dyDescent="0.25">
      <c r="A10" s="6" t="s">
        <v>500</v>
      </c>
      <c r="B10" s="54" t="s">
        <v>515</v>
      </c>
      <c r="C10" s="48"/>
      <c r="D10" s="48"/>
      <c r="E10" s="48"/>
      <c r="F10" s="48"/>
      <c r="G10" s="48"/>
      <c r="H10" s="48"/>
    </row>
    <row r="11" spans="1:8" ht="36" customHeight="1" x14ac:dyDescent="0.25">
      <c r="A11" s="6" t="s">
        <v>501</v>
      </c>
      <c r="B11" s="54" t="s">
        <v>516</v>
      </c>
      <c r="C11" s="48"/>
      <c r="D11" s="48"/>
      <c r="E11" s="48"/>
      <c r="F11" s="48"/>
      <c r="G11" s="48"/>
      <c r="H11" s="48"/>
    </row>
    <row r="12" spans="1:8" ht="36" customHeight="1" x14ac:dyDescent="0.25">
      <c r="A12" s="6" t="s">
        <v>245</v>
      </c>
      <c r="B12" s="54" t="s">
        <v>480</v>
      </c>
      <c r="C12" s="48"/>
      <c r="D12" s="48"/>
      <c r="E12" s="48"/>
      <c r="F12" s="48"/>
      <c r="G12" s="48"/>
      <c r="H12" s="48"/>
    </row>
    <row r="13" spans="1:8" ht="36" customHeight="1" x14ac:dyDescent="0.25">
      <c r="A13" s="6" t="s">
        <v>441</v>
      </c>
      <c r="B13" s="54" t="s">
        <v>517</v>
      </c>
      <c r="C13" s="48"/>
      <c r="D13" s="48"/>
      <c r="E13" s="48"/>
      <c r="F13" s="48"/>
      <c r="G13" s="48"/>
      <c r="H13" s="48"/>
    </row>
    <row r="14" spans="1:8" ht="36" customHeight="1" x14ac:dyDescent="0.25">
      <c r="A14" s="6" t="s">
        <v>502</v>
      </c>
      <c r="B14" s="54" t="s">
        <v>518</v>
      </c>
      <c r="C14" s="48"/>
      <c r="D14" s="48"/>
      <c r="E14" s="48"/>
      <c r="F14" s="48"/>
      <c r="G14" s="48"/>
      <c r="H14" s="48"/>
    </row>
    <row r="15" spans="1:8" ht="36" customHeight="1" x14ac:dyDescent="0.25">
      <c r="A15" s="6" t="s">
        <v>503</v>
      </c>
      <c r="B15" s="54" t="s">
        <v>519</v>
      </c>
      <c r="C15" s="48"/>
      <c r="D15" s="48"/>
      <c r="E15" s="48"/>
      <c r="F15" s="48"/>
      <c r="G15" s="48"/>
      <c r="H15" s="48"/>
    </row>
    <row r="16" spans="1:8" ht="36" customHeight="1" x14ac:dyDescent="0.25">
      <c r="A16" s="6" t="s">
        <v>504</v>
      </c>
      <c r="B16" s="54" t="s">
        <v>520</v>
      </c>
      <c r="C16" s="48"/>
      <c r="D16" s="48"/>
      <c r="E16" s="48"/>
      <c r="F16" s="48"/>
      <c r="G16" s="48"/>
      <c r="H16" s="48"/>
    </row>
    <row r="17" spans="1:8" ht="36" customHeight="1" x14ac:dyDescent="0.25">
      <c r="A17" s="6" t="s">
        <v>505</v>
      </c>
      <c r="B17" s="54" t="s">
        <v>521</v>
      </c>
      <c r="C17" s="48"/>
      <c r="D17" s="48"/>
      <c r="E17" s="48"/>
      <c r="F17" s="48"/>
      <c r="G17" s="48"/>
      <c r="H17" s="48"/>
    </row>
    <row r="18" spans="1:8" ht="36" customHeight="1" x14ac:dyDescent="0.25">
      <c r="A18" s="6" t="s">
        <v>506</v>
      </c>
      <c r="B18" s="54" t="s">
        <v>522</v>
      </c>
      <c r="C18" s="48"/>
      <c r="D18" s="48"/>
      <c r="E18" s="48"/>
      <c r="F18" s="48"/>
      <c r="G18" s="48"/>
      <c r="H18" s="48"/>
    </row>
    <row r="19" spans="1:8" ht="36" customHeight="1" x14ac:dyDescent="0.25">
      <c r="A19" s="6" t="s">
        <v>507</v>
      </c>
      <c r="B19" s="54" t="s">
        <v>178</v>
      </c>
      <c r="C19" s="48"/>
      <c r="D19" s="48"/>
      <c r="E19" s="48"/>
      <c r="F19" s="48"/>
      <c r="G19" s="48"/>
      <c r="H19" s="48"/>
    </row>
    <row r="20" spans="1:8" ht="36" customHeight="1" x14ac:dyDescent="0.25">
      <c r="A20" s="6" t="s">
        <v>508</v>
      </c>
      <c r="B20" s="54" t="s">
        <v>523</v>
      </c>
      <c r="C20" s="48"/>
      <c r="D20" s="48"/>
      <c r="E20" s="48"/>
      <c r="F20" s="48"/>
      <c r="G20" s="48"/>
      <c r="H20" s="48"/>
    </row>
    <row r="22" spans="1:8" ht="24" customHeight="1" x14ac:dyDescent="0.25">
      <c r="A22" s="53" t="s">
        <v>509</v>
      </c>
      <c r="B22" s="38"/>
      <c r="C22" s="38"/>
      <c r="D22" s="38"/>
      <c r="E22" s="38"/>
      <c r="F22" s="38"/>
      <c r="G22" s="38"/>
      <c r="H22" s="38"/>
    </row>
    <row r="23" spans="1:8" x14ac:dyDescent="0.25">
      <c r="A23" s="58" t="s">
        <v>524</v>
      </c>
      <c r="B23" s="38"/>
      <c r="C23" s="38"/>
      <c r="D23" s="38"/>
      <c r="E23" s="38"/>
      <c r="F23" s="38"/>
      <c r="G23" s="38"/>
      <c r="H23" s="38"/>
    </row>
    <row r="24" spans="1:8" x14ac:dyDescent="0.25">
      <c r="A24" s="38"/>
      <c r="B24" s="38"/>
      <c r="C24" s="38"/>
      <c r="D24" s="38"/>
      <c r="E24" s="38"/>
      <c r="F24" s="38"/>
      <c r="G24" s="38"/>
      <c r="H24" s="38"/>
    </row>
    <row r="25" spans="1:8" x14ac:dyDescent="0.25">
      <c r="A25" s="48"/>
      <c r="B25" s="48"/>
      <c r="C25" s="48"/>
      <c r="D25" s="48"/>
      <c r="E25" s="48"/>
      <c r="F25" s="48"/>
      <c r="G25" s="48"/>
      <c r="H25" s="48"/>
    </row>
  </sheetData>
  <mergeCells count="20">
    <mergeCell ref="A23:H25"/>
    <mergeCell ref="B10:H10"/>
    <mergeCell ref="B19:H19"/>
    <mergeCell ref="A22:H22"/>
    <mergeCell ref="B8:H8"/>
    <mergeCell ref="B14:H14"/>
    <mergeCell ref="B17:H17"/>
    <mergeCell ref="B13:H13"/>
    <mergeCell ref="B9:H9"/>
    <mergeCell ref="B6:H6"/>
    <mergeCell ref="B15:H15"/>
    <mergeCell ref="A1:H1"/>
    <mergeCell ref="B20:H20"/>
    <mergeCell ref="B16:H16"/>
    <mergeCell ref="B7:H7"/>
    <mergeCell ref="B18:H18"/>
    <mergeCell ref="A2:H2"/>
    <mergeCell ref="B12:H12"/>
    <mergeCell ref="A5:H5"/>
    <mergeCell ref="B11:H11"/>
  </mergeCells>
  <hyperlinks>
    <hyperlink ref="H3" location="'07_Proceso'!A1" display="← Volver a la práctica" xr:uid="{00000000-0004-0000-0F00-000000000000}"/>
  </hyperlinks>
  <pageMargins left="0.25" right="0.25" top="0.5" bottom="0.5" header="0.5" footer="0.5"/>
  <pageSetup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182B4A"/>
    <pageSetUpPr fitToPage="1"/>
  </sheetPr>
  <dimension ref="A1:M33"/>
  <sheetViews>
    <sheetView showGridLines="0" zoomScale="85"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1" width="27" customWidth="1"/>
    <col min="2" max="2" width="34" customWidth="1"/>
    <col min="3" max="3" width="22" customWidth="1"/>
    <col min="4" max="4" width="24" customWidth="1"/>
    <col min="5" max="5" width="27" customWidth="1"/>
    <col min="6" max="6" width="20" customWidth="1"/>
    <col min="7" max="7" width="13" customWidth="1"/>
    <col min="8" max="8" width="16" customWidth="1"/>
    <col min="9" max="10" width="27" customWidth="1"/>
    <col min="11" max="11" width="24" customWidth="1"/>
    <col min="12" max="12" width="28" customWidth="1"/>
    <col min="13" max="13" width="24" customWidth="1"/>
  </cols>
  <sheetData>
    <row r="1" spans="1:13" ht="33.950000000000003" customHeight="1" x14ac:dyDescent="0.25">
      <c r="A1" s="37" t="s">
        <v>525</v>
      </c>
      <c r="B1" s="38"/>
      <c r="C1" s="38"/>
      <c r="D1" s="38"/>
      <c r="E1" s="38"/>
      <c r="F1" s="38"/>
      <c r="G1" s="38"/>
      <c r="H1" s="38"/>
    </row>
    <row r="2" spans="1:13" ht="30" customHeight="1" x14ac:dyDescent="0.25">
      <c r="A2" s="39" t="s">
        <v>526</v>
      </c>
      <c r="B2" s="38"/>
      <c r="C2" s="38"/>
      <c r="D2" s="38"/>
      <c r="E2" s="38"/>
      <c r="F2" s="38"/>
      <c r="G2" s="38"/>
      <c r="H2" s="38"/>
    </row>
    <row r="3" spans="1:13" x14ac:dyDescent="0.25">
      <c r="A3" s="49" t="s">
        <v>527</v>
      </c>
      <c r="B3" s="38"/>
      <c r="F3" s="33" t="s">
        <v>118</v>
      </c>
      <c r="G3" s="33" t="s">
        <v>119</v>
      </c>
      <c r="H3" s="33" t="s">
        <v>120</v>
      </c>
    </row>
    <row r="5" spans="1:13" ht="24" customHeight="1" x14ac:dyDescent="0.25">
      <c r="A5" s="52" t="s">
        <v>528</v>
      </c>
      <c r="B5" s="38"/>
      <c r="C5" s="38"/>
      <c r="D5" s="38"/>
      <c r="E5" s="38"/>
      <c r="F5" s="38"/>
      <c r="G5" s="38"/>
      <c r="H5" s="38"/>
    </row>
    <row r="6" spans="1:13" ht="32.1" customHeight="1" x14ac:dyDescent="0.25">
      <c r="A6" s="17" t="s">
        <v>497</v>
      </c>
      <c r="B6" s="17" t="s">
        <v>529</v>
      </c>
      <c r="C6" s="17" t="s">
        <v>530</v>
      </c>
      <c r="D6" s="17" t="s">
        <v>76</v>
      </c>
      <c r="E6" s="17" t="s">
        <v>245</v>
      </c>
      <c r="F6" s="17" t="s">
        <v>531</v>
      </c>
      <c r="G6" s="17" t="s">
        <v>532</v>
      </c>
      <c r="H6" s="17" t="s">
        <v>533</v>
      </c>
    </row>
    <row r="7" spans="1:13" ht="48" customHeight="1" x14ac:dyDescent="0.25">
      <c r="A7" s="7"/>
      <c r="B7" s="7"/>
      <c r="C7" s="7"/>
      <c r="D7" s="7"/>
      <c r="E7" s="7"/>
      <c r="F7" s="7"/>
      <c r="G7" s="7"/>
      <c r="H7" s="7"/>
    </row>
    <row r="9" spans="1:13" ht="24" customHeight="1" x14ac:dyDescent="0.25">
      <c r="A9" s="52" t="s">
        <v>534</v>
      </c>
      <c r="B9" s="38"/>
      <c r="C9" s="38"/>
      <c r="D9" s="38"/>
      <c r="E9" s="38"/>
      <c r="F9" s="38"/>
      <c r="G9" s="38"/>
      <c r="H9" s="38"/>
    </row>
    <row r="10" spans="1:13" ht="32.1" customHeight="1" x14ac:dyDescent="0.25">
      <c r="A10" s="17" t="s">
        <v>286</v>
      </c>
      <c r="B10" s="17" t="s">
        <v>535</v>
      </c>
      <c r="C10" s="17" t="s">
        <v>536</v>
      </c>
      <c r="D10" s="17" t="s">
        <v>537</v>
      </c>
      <c r="E10" s="17" t="s">
        <v>538</v>
      </c>
      <c r="F10" s="17" t="s">
        <v>539</v>
      </c>
      <c r="G10" s="17" t="s">
        <v>7</v>
      </c>
      <c r="H10" s="17" t="s">
        <v>245</v>
      </c>
      <c r="I10" s="17" t="s">
        <v>540</v>
      </c>
      <c r="J10" s="17" t="s">
        <v>541</v>
      </c>
      <c r="K10" s="17" t="s">
        <v>542</v>
      </c>
      <c r="L10" s="17" t="s">
        <v>543</v>
      </c>
      <c r="M10" s="17" t="s">
        <v>79</v>
      </c>
    </row>
    <row r="11" spans="1:13" ht="56.1" customHeight="1" x14ac:dyDescent="0.25">
      <c r="A11" s="7">
        <v>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56.1" customHeight="1" x14ac:dyDescent="0.25">
      <c r="A12" s="7">
        <v>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56.1" customHeight="1" x14ac:dyDescent="0.25">
      <c r="A13" s="7">
        <v>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56.1" customHeight="1" x14ac:dyDescent="0.25">
      <c r="A14" s="7">
        <v>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56.1" customHeight="1" x14ac:dyDescent="0.25">
      <c r="A15" s="7">
        <v>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56.1" customHeight="1" x14ac:dyDescent="0.25">
      <c r="A16" s="7">
        <v>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56.1" customHeight="1" x14ac:dyDescent="0.25">
      <c r="A17" s="7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56.1" customHeight="1" x14ac:dyDescent="0.25">
      <c r="A18" s="7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56.1" customHeight="1" x14ac:dyDescent="0.25">
      <c r="A19" s="7">
        <v>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56.1" customHeight="1" x14ac:dyDescent="0.25">
      <c r="A20" s="7">
        <v>10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56.1" customHeight="1" x14ac:dyDescent="0.25">
      <c r="A21" s="7">
        <v>11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56.1" customHeight="1" x14ac:dyDescent="0.25">
      <c r="A22" s="7">
        <v>12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56.1" customHeight="1" x14ac:dyDescent="0.25">
      <c r="A23" s="7">
        <v>13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56.1" customHeight="1" x14ac:dyDescent="0.25">
      <c r="A24" s="7">
        <v>14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56.1" customHeight="1" x14ac:dyDescent="0.25">
      <c r="A25" s="7">
        <v>15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7" spans="1:13" ht="24" customHeight="1" x14ac:dyDescent="0.25">
      <c r="A27" s="56" t="s">
        <v>544</v>
      </c>
      <c r="B27" s="38"/>
      <c r="C27" s="38"/>
      <c r="D27" s="38"/>
      <c r="E27" s="38"/>
      <c r="F27" s="38"/>
      <c r="G27" s="38"/>
      <c r="H27" s="38"/>
    </row>
    <row r="28" spans="1:13" ht="39.950000000000003" customHeight="1" x14ac:dyDescent="0.25">
      <c r="A28" s="6" t="s">
        <v>545</v>
      </c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</row>
    <row r="29" spans="1:13" ht="39.950000000000003" customHeight="1" x14ac:dyDescent="0.25">
      <c r="A29" s="6" t="s">
        <v>546</v>
      </c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3" ht="39.950000000000003" customHeight="1" x14ac:dyDescent="0.25">
      <c r="A30" s="6" t="s">
        <v>547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39.950000000000003" customHeight="1" x14ac:dyDescent="0.25">
      <c r="A31" s="6" t="s">
        <v>548</v>
      </c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ht="39.950000000000003" customHeight="1" x14ac:dyDescent="0.25">
      <c r="A32" s="6" t="s">
        <v>549</v>
      </c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 ht="39.950000000000003" customHeight="1" x14ac:dyDescent="0.25">
      <c r="A33" s="6" t="s">
        <v>550</v>
      </c>
      <c r="B33" s="47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</sheetData>
  <mergeCells count="12">
    <mergeCell ref="A9:H9"/>
    <mergeCell ref="A1:H1"/>
    <mergeCell ref="B33:M33"/>
    <mergeCell ref="B28:M28"/>
    <mergeCell ref="A2:H2"/>
    <mergeCell ref="B31:M31"/>
    <mergeCell ref="B32:M32"/>
    <mergeCell ref="B30:M30"/>
    <mergeCell ref="A5:H5"/>
    <mergeCell ref="A27:H27"/>
    <mergeCell ref="A3:B3"/>
    <mergeCell ref="B29:M29"/>
  </mergeCells>
  <dataValidations count="2">
    <dataValidation type="list" allowBlank="1" sqref="F11:F25" xr:uid="{00000000-0002-0000-1000-000000000000}">
      <formula1>"Regla,Interpretación,Decisión,Espera,Transferencia,Control,Retrabajo,Acción externa"</formula1>
    </dataValidation>
    <dataValidation type="list" allowBlank="1" sqref="K11:K25" xr:uid="{00000000-0002-0000-1000-000001000000}">
      <formula1>"Automatización simple,IA,IA + validación,Persona,Rediseño,No hacer"</formula1>
    </dataValidation>
  </dataValidations>
  <hyperlinks>
    <hyperlink ref="F3" location="'08_Ejemplo_Workflow'!A1" display="Ver el ejemplo →" xr:uid="{00000000-0004-0000-1000-000000000000}"/>
    <hyperlink ref="G3" location="'Panel'!A1" display="Panel" xr:uid="{00000000-0004-0000-1000-000001000000}"/>
    <hyperlink ref="H3" location="'09_Piloto'!A1" display="Siguiente paso →" xr:uid="{00000000-0004-0000-1000-000002000000}"/>
  </hyperlinks>
  <pageMargins left="0.25" right="0.25" top="0.5" bottom="0.5" header="0.5" footer="0.5"/>
  <pageSetup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4B9E66"/>
    <pageSetUpPr fitToPage="1"/>
  </sheetPr>
  <dimension ref="A1:M33"/>
  <sheetViews>
    <sheetView showGridLines="0" zoomScale="85" workbookViewId="0">
      <pane ySplit="5" topLeftCell="A6" activePane="bottomLeft" state="frozen"/>
      <selection pane="bottomLeft" activeCell="L11" sqref="L11"/>
    </sheetView>
  </sheetViews>
  <sheetFormatPr baseColWidth="10" defaultColWidth="9.140625" defaultRowHeight="15" x14ac:dyDescent="0.25"/>
  <cols>
    <col min="1" max="1" width="28.7109375" customWidth="1"/>
    <col min="2" max="2" width="34" customWidth="1"/>
    <col min="3" max="3" width="22" customWidth="1"/>
    <col min="4" max="4" width="24" customWidth="1"/>
    <col min="5" max="5" width="27" customWidth="1"/>
    <col min="6" max="6" width="20" customWidth="1"/>
    <col min="7" max="7" width="13" customWidth="1"/>
    <col min="8" max="8" width="16" customWidth="1"/>
    <col min="9" max="10" width="27" customWidth="1"/>
    <col min="11" max="11" width="24" customWidth="1"/>
    <col min="12" max="12" width="28" customWidth="1"/>
    <col min="13" max="13" width="24" customWidth="1"/>
  </cols>
  <sheetData>
    <row r="1" spans="1:13" ht="33.950000000000003" customHeight="1" x14ac:dyDescent="0.25">
      <c r="A1" s="37" t="s">
        <v>551</v>
      </c>
      <c r="B1" s="38"/>
      <c r="C1" s="38"/>
      <c r="D1" s="38"/>
      <c r="E1" s="38"/>
      <c r="F1" s="38"/>
      <c r="G1" s="38"/>
      <c r="H1" s="38"/>
    </row>
    <row r="2" spans="1:13" ht="30" customHeight="1" x14ac:dyDescent="0.25">
      <c r="A2" s="39" t="s">
        <v>552</v>
      </c>
      <c r="B2" s="38"/>
      <c r="C2" s="38"/>
      <c r="D2" s="38"/>
      <c r="E2" s="38"/>
      <c r="F2" s="38"/>
      <c r="G2" s="38"/>
      <c r="H2" s="38"/>
    </row>
    <row r="3" spans="1:13" x14ac:dyDescent="0.25">
      <c r="H3" s="33" t="s">
        <v>168</v>
      </c>
    </row>
    <row r="5" spans="1:13" ht="24" customHeight="1" x14ac:dyDescent="0.25">
      <c r="A5" s="52" t="s">
        <v>528</v>
      </c>
      <c r="B5" s="38"/>
      <c r="C5" s="38"/>
      <c r="D5" s="38"/>
      <c r="E5" s="38"/>
      <c r="F5" s="38"/>
      <c r="G5" s="38"/>
      <c r="H5" s="38"/>
    </row>
    <row r="6" spans="1:13" ht="32.1" customHeight="1" x14ac:dyDescent="0.25">
      <c r="A6" s="17" t="s">
        <v>497</v>
      </c>
      <c r="B6" s="17" t="s">
        <v>529</v>
      </c>
      <c r="C6" s="17" t="s">
        <v>530</v>
      </c>
      <c r="D6" s="17" t="s">
        <v>76</v>
      </c>
      <c r="E6" s="17" t="s">
        <v>245</v>
      </c>
      <c r="F6" s="17" t="s">
        <v>531</v>
      </c>
      <c r="G6" s="17" t="s">
        <v>532</v>
      </c>
      <c r="H6" s="17" t="s">
        <v>533</v>
      </c>
    </row>
    <row r="7" spans="1:13" ht="48" customHeight="1" x14ac:dyDescent="0.25">
      <c r="A7" s="8" t="s">
        <v>405</v>
      </c>
      <c r="B7" s="8" t="s">
        <v>553</v>
      </c>
      <c r="C7" s="8" t="s">
        <v>554</v>
      </c>
      <c r="D7" s="8" t="s">
        <v>268</v>
      </c>
      <c r="E7" s="8" t="s">
        <v>480</v>
      </c>
      <c r="F7" s="8" t="s">
        <v>555</v>
      </c>
      <c r="G7" s="8" t="s">
        <v>556</v>
      </c>
      <c r="H7" s="8" t="s">
        <v>557</v>
      </c>
    </row>
    <row r="9" spans="1:13" ht="24" customHeight="1" x14ac:dyDescent="0.25">
      <c r="A9" s="52" t="s">
        <v>534</v>
      </c>
      <c r="B9" s="38"/>
      <c r="C9" s="38"/>
      <c r="D9" s="38"/>
      <c r="E9" s="38"/>
      <c r="F9" s="38"/>
      <c r="G9" s="38"/>
      <c r="H9" s="38"/>
    </row>
    <row r="10" spans="1:13" ht="32.1" customHeight="1" x14ac:dyDescent="0.25">
      <c r="A10" s="17" t="s">
        <v>286</v>
      </c>
      <c r="B10" s="17" t="s">
        <v>535</v>
      </c>
      <c r="C10" s="17" t="s">
        <v>536</v>
      </c>
      <c r="D10" s="17" t="s">
        <v>537</v>
      </c>
      <c r="E10" s="17" t="s">
        <v>538</v>
      </c>
      <c r="F10" s="17" t="s">
        <v>539</v>
      </c>
      <c r="G10" s="17" t="s">
        <v>7</v>
      </c>
      <c r="H10" s="17" t="s">
        <v>245</v>
      </c>
      <c r="I10" s="17" t="s">
        <v>540</v>
      </c>
      <c r="J10" s="17" t="s">
        <v>541</v>
      </c>
      <c r="K10" s="17" t="s">
        <v>542</v>
      </c>
      <c r="L10" s="17" t="s">
        <v>543</v>
      </c>
      <c r="M10" s="17" t="s">
        <v>79</v>
      </c>
    </row>
    <row r="11" spans="1:13" ht="56.1" customHeight="1" x14ac:dyDescent="0.25">
      <c r="A11" s="8">
        <v>1</v>
      </c>
      <c r="B11" s="8" t="s">
        <v>558</v>
      </c>
      <c r="C11" s="8" t="s">
        <v>269</v>
      </c>
      <c r="D11" s="8" t="s">
        <v>559</v>
      </c>
      <c r="E11" s="8" t="s">
        <v>560</v>
      </c>
      <c r="F11" s="8" t="s">
        <v>561</v>
      </c>
      <c r="G11" s="8">
        <v>2</v>
      </c>
      <c r="H11" s="8" t="s">
        <v>480</v>
      </c>
      <c r="I11" s="8" t="s">
        <v>562</v>
      </c>
      <c r="J11" s="8" t="s">
        <v>563</v>
      </c>
      <c r="K11" s="8" t="s">
        <v>481</v>
      </c>
      <c r="L11" s="8" t="s">
        <v>564</v>
      </c>
      <c r="M11" s="8"/>
    </row>
    <row r="12" spans="1:13" ht="56.1" customHeight="1" x14ac:dyDescent="0.25">
      <c r="A12" s="8">
        <v>2</v>
      </c>
      <c r="B12" s="8" t="s">
        <v>565</v>
      </c>
      <c r="C12" s="8" t="s">
        <v>269</v>
      </c>
      <c r="D12" s="8" t="s">
        <v>566</v>
      </c>
      <c r="E12" s="8" t="s">
        <v>567</v>
      </c>
      <c r="F12" s="8" t="s">
        <v>568</v>
      </c>
      <c r="G12" s="8">
        <v>4</v>
      </c>
      <c r="H12" s="8" t="s">
        <v>480</v>
      </c>
      <c r="I12" s="8" t="s">
        <v>569</v>
      </c>
      <c r="J12" s="8" t="s">
        <v>570</v>
      </c>
      <c r="K12" s="8" t="s">
        <v>571</v>
      </c>
      <c r="L12" s="8" t="s">
        <v>410</v>
      </c>
      <c r="M12" s="8"/>
    </row>
    <row r="13" spans="1:13" ht="56.1" customHeight="1" x14ac:dyDescent="0.25">
      <c r="A13" s="8">
        <v>3</v>
      </c>
      <c r="B13" s="8" t="s">
        <v>572</v>
      </c>
      <c r="C13" s="8" t="s">
        <v>269</v>
      </c>
      <c r="D13" s="8" t="s">
        <v>573</v>
      </c>
      <c r="E13" s="8" t="s">
        <v>574</v>
      </c>
      <c r="F13" s="8" t="s">
        <v>575</v>
      </c>
      <c r="G13" s="8">
        <v>5</v>
      </c>
      <c r="H13" s="8" t="s">
        <v>480</v>
      </c>
      <c r="I13" s="8" t="s">
        <v>576</v>
      </c>
      <c r="J13" s="8" t="s">
        <v>577</v>
      </c>
      <c r="K13" s="8" t="s">
        <v>481</v>
      </c>
      <c r="L13" s="8" t="s">
        <v>578</v>
      </c>
      <c r="M13" s="8"/>
    </row>
    <row r="14" spans="1:13" ht="56.1" customHeight="1" x14ac:dyDescent="0.25">
      <c r="A14" s="8">
        <v>4</v>
      </c>
      <c r="B14" s="8" t="s">
        <v>579</v>
      </c>
      <c r="C14" s="8" t="s">
        <v>269</v>
      </c>
      <c r="D14" s="8" t="s">
        <v>580</v>
      </c>
      <c r="E14" s="8" t="s">
        <v>581</v>
      </c>
      <c r="F14" s="8" t="s">
        <v>561</v>
      </c>
      <c r="G14" s="8">
        <v>3</v>
      </c>
      <c r="H14" s="8" t="s">
        <v>480</v>
      </c>
      <c r="I14" s="8" t="s">
        <v>582</v>
      </c>
      <c r="J14" s="8" t="s">
        <v>583</v>
      </c>
      <c r="K14" s="8" t="s">
        <v>481</v>
      </c>
      <c r="L14" s="8" t="s">
        <v>584</v>
      </c>
      <c r="M14" s="8"/>
    </row>
    <row r="15" spans="1:13" ht="56.1" customHeight="1" x14ac:dyDescent="0.25">
      <c r="A15" s="8">
        <v>5</v>
      </c>
      <c r="B15" s="8" t="s">
        <v>585</v>
      </c>
      <c r="C15" s="8" t="s">
        <v>269</v>
      </c>
      <c r="D15" s="8" t="s">
        <v>586</v>
      </c>
      <c r="E15" s="8" t="s">
        <v>587</v>
      </c>
      <c r="F15" s="8" t="s">
        <v>588</v>
      </c>
      <c r="G15" s="8">
        <v>2</v>
      </c>
      <c r="H15" s="8" t="s">
        <v>480</v>
      </c>
      <c r="I15" s="8" t="s">
        <v>589</v>
      </c>
      <c r="J15" s="8" t="s">
        <v>590</v>
      </c>
      <c r="K15" s="8" t="s">
        <v>591</v>
      </c>
      <c r="L15" s="8" t="s">
        <v>592</v>
      </c>
      <c r="M15" s="8"/>
    </row>
    <row r="16" spans="1:13" ht="56.1" customHeight="1" x14ac:dyDescent="0.25">
      <c r="A16" s="8">
        <v>6</v>
      </c>
      <c r="B16" s="8" t="s">
        <v>593</v>
      </c>
      <c r="C16" s="8" t="s">
        <v>594</v>
      </c>
      <c r="D16" s="8" t="s">
        <v>595</v>
      </c>
      <c r="E16" s="8" t="s">
        <v>339</v>
      </c>
      <c r="F16" s="8" t="s">
        <v>596</v>
      </c>
      <c r="G16" s="8">
        <v>2</v>
      </c>
      <c r="H16" s="8" t="s">
        <v>480</v>
      </c>
      <c r="I16" s="8" t="s">
        <v>597</v>
      </c>
      <c r="J16" s="8" t="s">
        <v>598</v>
      </c>
      <c r="K16" s="8" t="s">
        <v>571</v>
      </c>
      <c r="L16" s="8" t="s">
        <v>599</v>
      </c>
      <c r="M16" s="8"/>
    </row>
    <row r="17" spans="1:13" ht="56.1" customHeight="1" x14ac:dyDescent="0.25">
      <c r="A17" s="8">
        <v>7</v>
      </c>
      <c r="B17" s="8" t="s">
        <v>600</v>
      </c>
      <c r="C17" s="8" t="s">
        <v>415</v>
      </c>
      <c r="D17" s="8" t="s">
        <v>601</v>
      </c>
      <c r="E17" s="8" t="s">
        <v>602</v>
      </c>
      <c r="F17" s="8" t="s">
        <v>588</v>
      </c>
      <c r="G17" s="8">
        <v>20</v>
      </c>
      <c r="H17" s="8" t="s">
        <v>480</v>
      </c>
      <c r="I17" s="8" t="s">
        <v>603</v>
      </c>
      <c r="J17" s="8" t="s">
        <v>604</v>
      </c>
      <c r="K17" s="8" t="s">
        <v>605</v>
      </c>
      <c r="L17" s="8" t="s">
        <v>606</v>
      </c>
      <c r="M17" s="8"/>
    </row>
    <row r="18" spans="1:13" ht="56.1" customHeight="1" x14ac:dyDescent="0.25">
      <c r="A18" s="8">
        <v>8</v>
      </c>
      <c r="B18" s="8" t="s">
        <v>607</v>
      </c>
      <c r="C18" s="8" t="s">
        <v>608</v>
      </c>
      <c r="D18" s="8" t="s">
        <v>609</v>
      </c>
      <c r="E18" s="8" t="s">
        <v>610</v>
      </c>
      <c r="F18" s="8" t="s">
        <v>588</v>
      </c>
      <c r="G18" s="8">
        <v>25</v>
      </c>
      <c r="H18" s="8" t="s">
        <v>480</v>
      </c>
      <c r="I18" s="8" t="s">
        <v>611</v>
      </c>
      <c r="J18" s="8" t="s">
        <v>612</v>
      </c>
      <c r="K18" s="8" t="s">
        <v>605</v>
      </c>
      <c r="L18" s="8" t="s">
        <v>613</v>
      </c>
      <c r="M18" s="8"/>
    </row>
    <row r="19" spans="1:13" ht="56.1" customHeight="1" x14ac:dyDescent="0.25">
      <c r="A19" s="8">
        <v>9</v>
      </c>
      <c r="B19" s="8" t="s">
        <v>614</v>
      </c>
      <c r="C19" s="8" t="s">
        <v>269</v>
      </c>
      <c r="D19" s="8" t="s">
        <v>559</v>
      </c>
      <c r="E19" s="8" t="s">
        <v>615</v>
      </c>
      <c r="F19" s="8" t="s">
        <v>616</v>
      </c>
      <c r="G19" s="8">
        <v>3</v>
      </c>
      <c r="H19" s="8" t="s">
        <v>480</v>
      </c>
      <c r="I19" s="8" t="s">
        <v>617</v>
      </c>
      <c r="J19" s="8" t="s">
        <v>618</v>
      </c>
      <c r="K19" s="8" t="s">
        <v>619</v>
      </c>
      <c r="L19" s="8" t="s">
        <v>620</v>
      </c>
      <c r="M19" s="8"/>
    </row>
    <row r="20" spans="1:13" ht="56.1" customHeight="1" x14ac:dyDescent="0.25">
      <c r="A20" s="8">
        <v>10</v>
      </c>
      <c r="B20" s="8" t="s">
        <v>621</v>
      </c>
      <c r="C20" s="8" t="s">
        <v>622</v>
      </c>
      <c r="D20" s="8" t="s">
        <v>623</v>
      </c>
      <c r="E20" s="8" t="s">
        <v>624</v>
      </c>
      <c r="F20" s="8" t="s">
        <v>575</v>
      </c>
      <c r="G20" s="8">
        <v>1</v>
      </c>
      <c r="H20" s="8" t="s">
        <v>480</v>
      </c>
      <c r="I20" s="8" t="s">
        <v>625</v>
      </c>
      <c r="J20" s="8" t="s">
        <v>626</v>
      </c>
      <c r="K20" s="8" t="s">
        <v>481</v>
      </c>
      <c r="L20" s="8" t="s">
        <v>627</v>
      </c>
      <c r="M20" s="8"/>
    </row>
    <row r="21" spans="1:13" ht="56.1" customHeight="1" x14ac:dyDescent="0.25">
      <c r="A21" s="8">
        <v>11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56.1" customHeight="1" x14ac:dyDescent="0.25">
      <c r="A22" s="8">
        <v>12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56.1" customHeight="1" x14ac:dyDescent="0.25">
      <c r="A23" s="8">
        <v>13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56.1" customHeight="1" x14ac:dyDescent="0.25">
      <c r="A24" s="8">
        <v>14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56.1" customHeight="1" x14ac:dyDescent="0.25">
      <c r="A25" s="8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7" spans="1:13" ht="24" customHeight="1" x14ac:dyDescent="0.25">
      <c r="A27" s="56" t="s">
        <v>544</v>
      </c>
      <c r="B27" s="38"/>
      <c r="C27" s="38"/>
      <c r="D27" s="38"/>
      <c r="E27" s="38"/>
      <c r="F27" s="38"/>
      <c r="G27" s="38"/>
      <c r="H27" s="38"/>
    </row>
    <row r="28" spans="1:13" ht="39.950000000000003" customHeight="1" x14ac:dyDescent="0.25">
      <c r="A28" s="6" t="s">
        <v>545</v>
      </c>
      <c r="B28" s="54" t="s">
        <v>628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</row>
    <row r="29" spans="1:13" ht="39.950000000000003" customHeight="1" x14ac:dyDescent="0.25">
      <c r="A29" s="6" t="s">
        <v>546</v>
      </c>
      <c r="B29" s="54" t="s">
        <v>629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3" ht="39.950000000000003" customHeight="1" x14ac:dyDescent="0.25">
      <c r="A30" s="6" t="s">
        <v>547</v>
      </c>
      <c r="B30" s="54" t="s">
        <v>630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39.950000000000003" customHeight="1" x14ac:dyDescent="0.25">
      <c r="A31" s="6" t="s">
        <v>548</v>
      </c>
      <c r="B31" s="54" t="s">
        <v>631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ht="39.950000000000003" customHeight="1" x14ac:dyDescent="0.25">
      <c r="A32" s="6" t="s">
        <v>549</v>
      </c>
      <c r="B32" s="54" t="s">
        <v>632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 ht="39.950000000000003" customHeight="1" x14ac:dyDescent="0.25">
      <c r="A33" s="6" t="s">
        <v>550</v>
      </c>
      <c r="B33" s="54" t="s">
        <v>633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</sheetData>
  <mergeCells count="11">
    <mergeCell ref="A9:H9"/>
    <mergeCell ref="A1:H1"/>
    <mergeCell ref="B33:M33"/>
    <mergeCell ref="B28:M28"/>
    <mergeCell ref="A2:H2"/>
    <mergeCell ref="B31:M31"/>
    <mergeCell ref="B32:M32"/>
    <mergeCell ref="B30:M30"/>
    <mergeCell ref="A5:H5"/>
    <mergeCell ref="A27:H27"/>
    <mergeCell ref="B29:M29"/>
  </mergeCells>
  <hyperlinks>
    <hyperlink ref="H3" location="'08_Workflow'!A1" display="← Volver a la práctica" xr:uid="{00000000-0004-0000-1100-000000000000}"/>
  </hyperlinks>
  <pageMargins left="0.25" right="0.25" top="0.5" bottom="0.5" header="0.5" footer="0.5"/>
  <pageSetup fitToHeight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182B4A"/>
    <pageSetUpPr fitToPage="1"/>
  </sheetPr>
  <dimension ref="A1:H43"/>
  <sheetViews>
    <sheetView showGridLines="0" zoomScale="85"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1" width="30" customWidth="1"/>
    <col min="2" max="2" width="45" customWidth="1"/>
    <col min="3" max="4" width="34" customWidth="1"/>
    <col min="5" max="8" width="24" customWidth="1"/>
  </cols>
  <sheetData>
    <row r="1" spans="1:8" ht="33.950000000000003" customHeight="1" x14ac:dyDescent="0.25">
      <c r="A1" s="37" t="s">
        <v>634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635</v>
      </c>
      <c r="B2" s="38"/>
      <c r="C2" s="38"/>
      <c r="D2" s="38"/>
      <c r="E2" s="38"/>
      <c r="F2" s="38"/>
      <c r="G2" s="38"/>
      <c r="H2" s="38"/>
    </row>
    <row r="3" spans="1:8" x14ac:dyDescent="0.25">
      <c r="A3" s="49" t="s">
        <v>439</v>
      </c>
      <c r="B3" s="38"/>
      <c r="F3" s="33" t="s">
        <v>118</v>
      </c>
      <c r="G3" s="33" t="s">
        <v>119</v>
      </c>
      <c r="H3" s="33" t="s">
        <v>120</v>
      </c>
    </row>
    <row r="5" spans="1:8" ht="24" customHeight="1" x14ac:dyDescent="0.25">
      <c r="A5" s="52" t="s">
        <v>636</v>
      </c>
      <c r="B5" s="38"/>
      <c r="C5" s="38"/>
      <c r="D5" s="38"/>
      <c r="E5" s="38"/>
      <c r="F5" s="38"/>
      <c r="G5" s="38"/>
      <c r="H5" s="38"/>
    </row>
    <row r="6" spans="1:8" ht="36.950000000000003" customHeight="1" x14ac:dyDescent="0.25">
      <c r="A6" s="6" t="s">
        <v>325</v>
      </c>
      <c r="B6" s="47"/>
      <c r="C6" s="48"/>
      <c r="D6" s="48"/>
      <c r="E6" s="48"/>
      <c r="F6" s="48"/>
      <c r="G6" s="48"/>
      <c r="H6" s="48"/>
    </row>
    <row r="7" spans="1:8" ht="36.950000000000003" customHeight="1" x14ac:dyDescent="0.25">
      <c r="A7" s="6" t="s">
        <v>637</v>
      </c>
      <c r="B7" s="47"/>
      <c r="C7" s="48"/>
      <c r="D7" s="48"/>
      <c r="E7" s="48"/>
      <c r="F7" s="48"/>
      <c r="G7" s="48"/>
      <c r="H7" s="48"/>
    </row>
    <row r="8" spans="1:8" ht="36.950000000000003" customHeight="1" x14ac:dyDescent="0.25">
      <c r="A8" s="6" t="s">
        <v>638</v>
      </c>
      <c r="B8" s="47"/>
      <c r="C8" s="48"/>
      <c r="D8" s="48"/>
      <c r="E8" s="48"/>
      <c r="F8" s="48"/>
      <c r="G8" s="48"/>
      <c r="H8" s="48"/>
    </row>
    <row r="10" spans="1:8" ht="24" customHeight="1" x14ac:dyDescent="0.25">
      <c r="A10" s="52" t="s">
        <v>639</v>
      </c>
      <c r="B10" s="38"/>
      <c r="C10" s="38"/>
      <c r="D10" s="38"/>
      <c r="E10" s="38"/>
      <c r="F10" s="38"/>
      <c r="G10" s="38"/>
      <c r="H10" s="38"/>
    </row>
    <row r="11" spans="1:8" ht="36.950000000000003" customHeight="1" x14ac:dyDescent="0.25">
      <c r="A11" s="6" t="s">
        <v>640</v>
      </c>
      <c r="B11" s="47"/>
      <c r="C11" s="48"/>
      <c r="D11" s="48"/>
      <c r="E11" s="48"/>
      <c r="F11" s="48"/>
      <c r="G11" s="48"/>
      <c r="H11" s="48"/>
    </row>
    <row r="12" spans="1:8" ht="36.950000000000003" customHeight="1" x14ac:dyDescent="0.25">
      <c r="A12" s="6" t="s">
        <v>641</v>
      </c>
      <c r="B12" s="47"/>
      <c r="C12" s="48"/>
      <c r="D12" s="48"/>
      <c r="E12" s="48"/>
      <c r="F12" s="48"/>
      <c r="G12" s="48"/>
      <c r="H12" s="48"/>
    </row>
    <row r="13" spans="1:8" ht="36.950000000000003" customHeight="1" x14ac:dyDescent="0.25">
      <c r="A13" s="6" t="s">
        <v>642</v>
      </c>
      <c r="B13" s="47"/>
      <c r="C13" s="48"/>
      <c r="D13" s="48"/>
      <c r="E13" s="48"/>
      <c r="F13" s="48"/>
      <c r="G13" s="48"/>
      <c r="H13" s="48"/>
    </row>
    <row r="14" spans="1:8" ht="36.950000000000003" customHeight="1" x14ac:dyDescent="0.25">
      <c r="A14" s="6" t="s">
        <v>643</v>
      </c>
      <c r="B14" s="47"/>
      <c r="C14" s="48"/>
      <c r="D14" s="48"/>
      <c r="E14" s="48"/>
      <c r="F14" s="48"/>
      <c r="G14" s="48"/>
      <c r="H14" s="48"/>
    </row>
    <row r="15" spans="1:8" ht="36.950000000000003" customHeight="1" x14ac:dyDescent="0.25">
      <c r="A15" s="6" t="s">
        <v>644</v>
      </c>
      <c r="B15" s="47"/>
      <c r="C15" s="48"/>
      <c r="D15" s="48"/>
      <c r="E15" s="48"/>
      <c r="F15" s="48"/>
      <c r="G15" s="48"/>
      <c r="H15" s="48"/>
    </row>
    <row r="16" spans="1:8" ht="36.950000000000003" customHeight="1" x14ac:dyDescent="0.25">
      <c r="A16" s="6" t="s">
        <v>645</v>
      </c>
      <c r="B16" s="47"/>
      <c r="C16" s="48"/>
      <c r="D16" s="48"/>
      <c r="E16" s="48"/>
      <c r="F16" s="48"/>
      <c r="G16" s="48"/>
      <c r="H16" s="48"/>
    </row>
    <row r="18" spans="1:8" ht="24" customHeight="1" x14ac:dyDescent="0.25">
      <c r="A18" s="52" t="s">
        <v>646</v>
      </c>
      <c r="B18" s="38"/>
      <c r="C18" s="38"/>
      <c r="D18" s="38"/>
      <c r="E18" s="38"/>
      <c r="F18" s="38"/>
      <c r="G18" s="38"/>
      <c r="H18" s="38"/>
    </row>
    <row r="19" spans="1:8" ht="36.950000000000003" customHeight="1" x14ac:dyDescent="0.25">
      <c r="A19" s="6" t="s">
        <v>647</v>
      </c>
      <c r="B19" s="47"/>
      <c r="C19" s="48"/>
      <c r="D19" s="48"/>
      <c r="E19" s="48"/>
      <c r="F19" s="48"/>
      <c r="G19" s="48"/>
      <c r="H19" s="48"/>
    </row>
    <row r="20" spans="1:8" ht="36.950000000000003" customHeight="1" x14ac:dyDescent="0.25">
      <c r="A20" s="6" t="s">
        <v>648</v>
      </c>
      <c r="B20" s="47"/>
      <c r="C20" s="48"/>
      <c r="D20" s="48"/>
      <c r="E20" s="48"/>
      <c r="F20" s="48"/>
      <c r="G20" s="48"/>
      <c r="H20" s="48"/>
    </row>
    <row r="21" spans="1:8" ht="36.950000000000003" customHeight="1" x14ac:dyDescent="0.25">
      <c r="A21" s="6" t="s">
        <v>327</v>
      </c>
      <c r="B21" s="47"/>
      <c r="C21" s="48"/>
      <c r="D21" s="48"/>
      <c r="E21" s="48"/>
      <c r="F21" s="48"/>
      <c r="G21" s="48"/>
      <c r="H21" s="48"/>
    </row>
    <row r="22" spans="1:8" ht="36.950000000000003" customHeight="1" x14ac:dyDescent="0.25">
      <c r="A22" s="6" t="s">
        <v>649</v>
      </c>
      <c r="B22" s="47"/>
      <c r="C22" s="48"/>
      <c r="D22" s="48"/>
      <c r="E22" s="48"/>
      <c r="F22" s="48"/>
      <c r="G22" s="48"/>
      <c r="H22" s="48"/>
    </row>
    <row r="23" spans="1:8" ht="36.950000000000003" customHeight="1" x14ac:dyDescent="0.25">
      <c r="A23" s="6" t="s">
        <v>650</v>
      </c>
      <c r="B23" s="47"/>
      <c r="C23" s="48"/>
      <c r="D23" s="48"/>
      <c r="E23" s="48"/>
      <c r="F23" s="48"/>
      <c r="G23" s="48"/>
      <c r="H23" s="48"/>
    </row>
    <row r="24" spans="1:8" ht="36.950000000000003" customHeight="1" x14ac:dyDescent="0.25">
      <c r="A24" s="6" t="s">
        <v>651</v>
      </c>
      <c r="B24" s="47"/>
      <c r="C24" s="48"/>
      <c r="D24" s="48"/>
      <c r="E24" s="48"/>
      <c r="F24" s="48"/>
      <c r="G24" s="48"/>
      <c r="H24" s="48"/>
    </row>
    <row r="26" spans="1:8" ht="24" customHeight="1" x14ac:dyDescent="0.25">
      <c r="A26" s="40" t="s">
        <v>652</v>
      </c>
      <c r="B26" s="38"/>
      <c r="C26" s="38"/>
      <c r="D26" s="38"/>
      <c r="E26" s="38"/>
      <c r="F26" s="38"/>
      <c r="G26" s="38"/>
      <c r="H26" s="38"/>
    </row>
    <row r="27" spans="1:8" ht="36.950000000000003" customHeight="1" x14ac:dyDescent="0.25">
      <c r="A27" s="6" t="s">
        <v>653</v>
      </c>
      <c r="B27" s="47"/>
      <c r="C27" s="48"/>
      <c r="D27" s="48"/>
      <c r="E27" s="48"/>
      <c r="F27" s="48"/>
      <c r="G27" s="48"/>
      <c r="H27" s="48"/>
    </row>
    <row r="28" spans="1:8" ht="36.950000000000003" customHeight="1" x14ac:dyDescent="0.25">
      <c r="A28" s="6" t="s">
        <v>654</v>
      </c>
      <c r="B28" s="47"/>
      <c r="C28" s="48"/>
      <c r="D28" s="48"/>
      <c r="E28" s="48"/>
      <c r="F28" s="48"/>
      <c r="G28" s="48"/>
      <c r="H28" s="48"/>
    </row>
    <row r="29" spans="1:8" ht="36.950000000000003" customHeight="1" x14ac:dyDescent="0.25">
      <c r="A29" s="6" t="s">
        <v>655</v>
      </c>
      <c r="B29" s="47"/>
      <c r="C29" s="48"/>
      <c r="D29" s="48"/>
      <c r="E29" s="48"/>
      <c r="F29" s="48"/>
      <c r="G29" s="48"/>
      <c r="H29" s="48"/>
    </row>
    <row r="30" spans="1:8" ht="36.950000000000003" customHeight="1" x14ac:dyDescent="0.25">
      <c r="A30" s="6" t="s">
        <v>656</v>
      </c>
      <c r="B30" s="47"/>
      <c r="C30" s="48"/>
      <c r="D30" s="48"/>
      <c r="E30" s="48"/>
      <c r="F30" s="48"/>
      <c r="G30" s="48"/>
      <c r="H30" s="48"/>
    </row>
    <row r="31" spans="1:8" ht="36.950000000000003" customHeight="1" x14ac:dyDescent="0.25">
      <c r="A31" s="6" t="s">
        <v>657</v>
      </c>
      <c r="B31" s="47"/>
      <c r="C31" s="48"/>
      <c r="D31" s="48"/>
      <c r="E31" s="48"/>
      <c r="F31" s="48"/>
      <c r="G31" s="48"/>
      <c r="H31" s="48"/>
    </row>
    <row r="32" spans="1:8" ht="36.950000000000003" customHeight="1" x14ac:dyDescent="0.25">
      <c r="A32" s="6" t="s">
        <v>658</v>
      </c>
      <c r="B32" s="47"/>
      <c r="C32" s="48"/>
      <c r="D32" s="48"/>
      <c r="E32" s="48"/>
      <c r="F32" s="48"/>
      <c r="G32" s="48"/>
      <c r="H32" s="48"/>
    </row>
    <row r="33" spans="1:8" ht="36.950000000000003" customHeight="1" x14ac:dyDescent="0.25">
      <c r="A33" s="6" t="s">
        <v>659</v>
      </c>
      <c r="B33" s="47"/>
      <c r="C33" s="48"/>
      <c r="D33" s="48"/>
      <c r="E33" s="48"/>
      <c r="F33" s="48"/>
      <c r="G33" s="48"/>
      <c r="H33" s="48"/>
    </row>
    <row r="35" spans="1:8" ht="24" customHeight="1" x14ac:dyDescent="0.25">
      <c r="A35" s="53" t="s">
        <v>660</v>
      </c>
      <c r="B35" s="38"/>
      <c r="C35" s="38"/>
      <c r="D35" s="38"/>
      <c r="E35" s="38"/>
      <c r="F35" s="38"/>
      <c r="G35" s="38"/>
      <c r="H35" s="38"/>
    </row>
    <row r="36" spans="1:8" ht="36.950000000000003" customHeight="1" x14ac:dyDescent="0.25">
      <c r="A36" s="6" t="s">
        <v>661</v>
      </c>
      <c r="B36" s="47"/>
      <c r="C36" s="48"/>
      <c r="D36" s="48"/>
      <c r="E36" s="48"/>
      <c r="F36" s="48"/>
      <c r="G36" s="48"/>
      <c r="H36" s="48"/>
    </row>
    <row r="37" spans="1:8" ht="36.950000000000003" customHeight="1" x14ac:dyDescent="0.25">
      <c r="A37" s="6" t="s">
        <v>662</v>
      </c>
      <c r="B37" s="47"/>
      <c r="C37" s="48"/>
      <c r="D37" s="48"/>
      <c r="E37" s="48"/>
      <c r="F37" s="48"/>
      <c r="G37" s="48"/>
      <c r="H37" s="48"/>
    </row>
    <row r="38" spans="1:8" ht="36.950000000000003" customHeight="1" x14ac:dyDescent="0.25">
      <c r="A38" s="6" t="s">
        <v>663</v>
      </c>
      <c r="B38" s="47"/>
      <c r="C38" s="48"/>
      <c r="D38" s="48"/>
      <c r="E38" s="48"/>
      <c r="F38" s="48"/>
      <c r="G38" s="48"/>
      <c r="H38" s="48"/>
    </row>
    <row r="39" spans="1:8" ht="36.950000000000003" customHeight="1" x14ac:dyDescent="0.25">
      <c r="A39" s="6" t="s">
        <v>664</v>
      </c>
      <c r="B39" s="47"/>
      <c r="C39" s="48"/>
      <c r="D39" s="48"/>
      <c r="E39" s="48"/>
      <c r="F39" s="48"/>
      <c r="G39" s="48"/>
      <c r="H39" s="48"/>
    </row>
    <row r="40" spans="1:8" ht="36.950000000000003" customHeight="1" x14ac:dyDescent="0.25">
      <c r="A40" s="6" t="s">
        <v>665</v>
      </c>
      <c r="B40" s="47"/>
      <c r="C40" s="48"/>
      <c r="D40" s="48"/>
      <c r="E40" s="48"/>
      <c r="F40" s="48"/>
      <c r="G40" s="48"/>
      <c r="H40" s="48"/>
    </row>
    <row r="41" spans="1:8" ht="36.950000000000003" customHeight="1" x14ac:dyDescent="0.25">
      <c r="A41" s="6" t="s">
        <v>666</v>
      </c>
      <c r="B41" s="47"/>
      <c r="C41" s="48"/>
      <c r="D41" s="48"/>
      <c r="E41" s="48"/>
      <c r="F41" s="48"/>
      <c r="G41" s="48"/>
      <c r="H41" s="48"/>
    </row>
    <row r="42" spans="1:8" ht="36.950000000000003" customHeight="1" x14ac:dyDescent="0.25">
      <c r="A42" s="6" t="s">
        <v>155</v>
      </c>
      <c r="B42" s="47"/>
      <c r="C42" s="48"/>
      <c r="D42" s="48"/>
      <c r="E42" s="48"/>
      <c r="F42" s="48"/>
      <c r="G42" s="48"/>
      <c r="H42" s="48"/>
    </row>
    <row r="43" spans="1:8" ht="36.950000000000003" customHeight="1" x14ac:dyDescent="0.25">
      <c r="A43" s="6" t="s">
        <v>667</v>
      </c>
      <c r="B43" s="47"/>
      <c r="C43" s="48"/>
      <c r="D43" s="48"/>
      <c r="E43" s="48"/>
      <c r="F43" s="48"/>
      <c r="G43" s="48"/>
      <c r="H43" s="48"/>
    </row>
  </sheetData>
  <mergeCells count="38">
    <mergeCell ref="B43:H43"/>
    <mergeCell ref="B12:H12"/>
    <mergeCell ref="B39:H39"/>
    <mergeCell ref="A5:H5"/>
    <mergeCell ref="B42:H42"/>
    <mergeCell ref="B11:H11"/>
    <mergeCell ref="B23:H23"/>
    <mergeCell ref="B8:H8"/>
    <mergeCell ref="B14:H14"/>
    <mergeCell ref="A35:H35"/>
    <mergeCell ref="B13:H13"/>
    <mergeCell ref="A10:H10"/>
    <mergeCell ref="B38:H38"/>
    <mergeCell ref="B29:H29"/>
    <mergeCell ref="B19:H19"/>
    <mergeCell ref="B37:H37"/>
    <mergeCell ref="A1:H1"/>
    <mergeCell ref="B20:H20"/>
    <mergeCell ref="B36:H36"/>
    <mergeCell ref="B32:H32"/>
    <mergeCell ref="B41:H41"/>
    <mergeCell ref="B16:H16"/>
    <mergeCell ref="B7:H7"/>
    <mergeCell ref="A3:B3"/>
    <mergeCell ref="B31:H31"/>
    <mergeCell ref="A18:H18"/>
    <mergeCell ref="B22:H22"/>
    <mergeCell ref="A26:H26"/>
    <mergeCell ref="B27:H27"/>
    <mergeCell ref="B21:H21"/>
    <mergeCell ref="A2:H2"/>
    <mergeCell ref="B28:H28"/>
    <mergeCell ref="B40:H40"/>
    <mergeCell ref="B6:H6"/>
    <mergeCell ref="B24:H24"/>
    <mergeCell ref="B30:H30"/>
    <mergeCell ref="B15:H15"/>
    <mergeCell ref="B33:H33"/>
  </mergeCells>
  <dataValidations count="1">
    <dataValidation type="list" allowBlank="1" sqref="B43" xr:uid="{00000000-0002-0000-1200-000000000000}">
      <formula1>"Escalar,Ajustar y repetir el piloto,Parar"</formula1>
    </dataValidation>
  </dataValidations>
  <hyperlinks>
    <hyperlink ref="F3" location="'09_Ejemplo_Piloto'!A1" display="Ver el ejemplo →" xr:uid="{00000000-0004-0000-1200-000000000000}"/>
    <hyperlink ref="G3" location="'Panel'!A1" display="Panel" xr:uid="{00000000-0004-0000-1200-000001000000}"/>
    <hyperlink ref="H3" location="'10_Roadmap_90d'!A1" display="Siguiente paso →" xr:uid="{00000000-0004-0000-1200-000002000000}"/>
  </hyperlinks>
  <pageMargins left="0.25" right="0.25" top="0.5" bottom="0.5" header="0.5" footer="0.5"/>
  <pageSetup fitToHeight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4B9E66"/>
    <pageSetUpPr fitToPage="1"/>
  </sheetPr>
  <dimension ref="A1:H43"/>
  <sheetViews>
    <sheetView showGridLines="0" zoomScale="85" workbookViewId="0">
      <pane ySplit="5" topLeftCell="A17" activePane="bottomLeft" state="frozen"/>
      <selection pane="bottomLeft"/>
    </sheetView>
  </sheetViews>
  <sheetFormatPr baseColWidth="10" defaultColWidth="9.140625" defaultRowHeight="15" x14ac:dyDescent="0.25"/>
  <cols>
    <col min="1" max="1" width="30" customWidth="1"/>
    <col min="2" max="2" width="45" customWidth="1"/>
    <col min="3" max="4" width="34" customWidth="1"/>
    <col min="5" max="8" width="24" customWidth="1"/>
  </cols>
  <sheetData>
    <row r="1" spans="1:8" ht="33.950000000000003" customHeight="1" x14ac:dyDescent="0.25">
      <c r="A1" s="37" t="s">
        <v>668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258</v>
      </c>
      <c r="B2" s="38"/>
      <c r="C2" s="38"/>
      <c r="D2" s="38"/>
      <c r="E2" s="38"/>
      <c r="F2" s="38"/>
      <c r="G2" s="38"/>
      <c r="H2" s="38"/>
    </row>
    <row r="3" spans="1:8" x14ac:dyDescent="0.25">
      <c r="H3" s="33" t="s">
        <v>168</v>
      </c>
    </row>
    <row r="5" spans="1:8" ht="24" customHeight="1" x14ac:dyDescent="0.25">
      <c r="A5" s="52" t="s">
        <v>636</v>
      </c>
      <c r="B5" s="38"/>
      <c r="C5" s="38"/>
      <c r="D5" s="38"/>
      <c r="E5" s="38"/>
      <c r="F5" s="38"/>
      <c r="G5" s="38"/>
      <c r="H5" s="38"/>
    </row>
    <row r="6" spans="1:8" ht="36.950000000000003" customHeight="1" x14ac:dyDescent="0.25">
      <c r="A6" s="6" t="s">
        <v>325</v>
      </c>
      <c r="B6" s="54" t="s">
        <v>405</v>
      </c>
      <c r="C6" s="48"/>
      <c r="D6" s="48"/>
      <c r="E6" s="48"/>
      <c r="F6" s="48"/>
      <c r="G6" s="48"/>
      <c r="H6" s="48"/>
    </row>
    <row r="7" spans="1:8" ht="36.950000000000003" customHeight="1" x14ac:dyDescent="0.25">
      <c r="A7" s="6" t="s">
        <v>637</v>
      </c>
      <c r="B7" s="54" t="s">
        <v>669</v>
      </c>
      <c r="C7" s="48"/>
      <c r="D7" s="48"/>
      <c r="E7" s="48"/>
      <c r="F7" s="48"/>
      <c r="G7" s="48"/>
      <c r="H7" s="48"/>
    </row>
    <row r="8" spans="1:8" ht="36.950000000000003" customHeight="1" x14ac:dyDescent="0.25">
      <c r="A8" s="6" t="s">
        <v>638</v>
      </c>
      <c r="B8" s="54" t="s">
        <v>670</v>
      </c>
      <c r="C8" s="48"/>
      <c r="D8" s="48"/>
      <c r="E8" s="48"/>
      <c r="F8" s="48"/>
      <c r="G8" s="48"/>
      <c r="H8" s="48"/>
    </row>
    <row r="10" spans="1:8" ht="24" customHeight="1" x14ac:dyDescent="0.25">
      <c r="A10" s="52" t="s">
        <v>639</v>
      </c>
      <c r="B10" s="38"/>
      <c r="C10" s="38"/>
      <c r="D10" s="38"/>
      <c r="E10" s="38"/>
      <c r="F10" s="38"/>
      <c r="G10" s="38"/>
      <c r="H10" s="38"/>
    </row>
    <row r="11" spans="1:8" ht="36.950000000000003" customHeight="1" x14ac:dyDescent="0.25">
      <c r="A11" s="6" t="s">
        <v>640</v>
      </c>
      <c r="B11" s="54" t="s">
        <v>671</v>
      </c>
      <c r="C11" s="48"/>
      <c r="D11" s="48"/>
      <c r="E11" s="48"/>
      <c r="F11" s="48"/>
      <c r="G11" s="48"/>
      <c r="H11" s="48"/>
    </row>
    <row r="12" spans="1:8" ht="36.950000000000003" customHeight="1" x14ac:dyDescent="0.25">
      <c r="A12" s="6" t="s">
        <v>641</v>
      </c>
      <c r="B12" s="54" t="s">
        <v>672</v>
      </c>
      <c r="C12" s="48"/>
      <c r="D12" s="48"/>
      <c r="E12" s="48"/>
      <c r="F12" s="48"/>
      <c r="G12" s="48"/>
      <c r="H12" s="48"/>
    </row>
    <row r="13" spans="1:8" ht="36.950000000000003" customHeight="1" x14ac:dyDescent="0.25">
      <c r="A13" s="6" t="s">
        <v>642</v>
      </c>
      <c r="B13" s="54" t="s">
        <v>673</v>
      </c>
      <c r="C13" s="48"/>
      <c r="D13" s="48"/>
      <c r="E13" s="48"/>
      <c r="F13" s="48"/>
      <c r="G13" s="48"/>
      <c r="H13" s="48"/>
    </row>
    <row r="14" spans="1:8" ht="36.950000000000003" customHeight="1" x14ac:dyDescent="0.25">
      <c r="A14" s="6" t="s">
        <v>643</v>
      </c>
      <c r="B14" s="54" t="s">
        <v>674</v>
      </c>
      <c r="C14" s="48"/>
      <c r="D14" s="48"/>
      <c r="E14" s="48"/>
      <c r="F14" s="48"/>
      <c r="G14" s="48"/>
      <c r="H14" s="48"/>
    </row>
    <row r="15" spans="1:8" ht="36.950000000000003" customHeight="1" x14ac:dyDescent="0.25">
      <c r="A15" s="6" t="s">
        <v>644</v>
      </c>
      <c r="B15" s="54" t="s">
        <v>675</v>
      </c>
      <c r="C15" s="48"/>
      <c r="D15" s="48"/>
      <c r="E15" s="48"/>
      <c r="F15" s="48"/>
      <c r="G15" s="48"/>
      <c r="H15" s="48"/>
    </row>
    <row r="16" spans="1:8" ht="36.950000000000003" customHeight="1" x14ac:dyDescent="0.25">
      <c r="A16" s="6" t="s">
        <v>645</v>
      </c>
      <c r="B16" s="54" t="s">
        <v>676</v>
      </c>
      <c r="C16" s="48"/>
      <c r="D16" s="48"/>
      <c r="E16" s="48"/>
      <c r="F16" s="48"/>
      <c r="G16" s="48"/>
      <c r="H16" s="48"/>
    </row>
    <row r="18" spans="1:8" ht="24" customHeight="1" x14ac:dyDescent="0.25">
      <c r="A18" s="52" t="s">
        <v>646</v>
      </c>
      <c r="B18" s="38"/>
      <c r="C18" s="38"/>
      <c r="D18" s="38"/>
      <c r="E18" s="38"/>
      <c r="F18" s="38"/>
      <c r="G18" s="38"/>
      <c r="H18" s="38"/>
    </row>
    <row r="19" spans="1:8" ht="36.950000000000003" customHeight="1" x14ac:dyDescent="0.25">
      <c r="A19" s="6" t="s">
        <v>647</v>
      </c>
      <c r="B19" s="54" t="s">
        <v>677</v>
      </c>
      <c r="C19" s="48"/>
      <c r="D19" s="48"/>
      <c r="E19" s="48"/>
      <c r="F19" s="48"/>
      <c r="G19" s="48"/>
      <c r="H19" s="48"/>
    </row>
    <row r="20" spans="1:8" ht="36.950000000000003" customHeight="1" x14ac:dyDescent="0.25">
      <c r="A20" s="6" t="s">
        <v>648</v>
      </c>
      <c r="B20" s="54" t="s">
        <v>678</v>
      </c>
      <c r="C20" s="48"/>
      <c r="D20" s="48"/>
      <c r="E20" s="48"/>
      <c r="F20" s="48"/>
      <c r="G20" s="48"/>
      <c r="H20" s="48"/>
    </row>
    <row r="21" spans="1:8" ht="36.950000000000003" customHeight="1" x14ac:dyDescent="0.25">
      <c r="A21" s="6" t="s">
        <v>327</v>
      </c>
      <c r="B21" s="54" t="s">
        <v>679</v>
      </c>
      <c r="C21" s="48"/>
      <c r="D21" s="48"/>
      <c r="E21" s="48"/>
      <c r="F21" s="48"/>
      <c r="G21" s="48"/>
      <c r="H21" s="48"/>
    </row>
    <row r="22" spans="1:8" ht="36.950000000000003" customHeight="1" x14ac:dyDescent="0.25">
      <c r="A22" s="6" t="s">
        <v>649</v>
      </c>
      <c r="B22" s="54" t="s">
        <v>680</v>
      </c>
      <c r="C22" s="48"/>
      <c r="D22" s="48"/>
      <c r="E22" s="48"/>
      <c r="F22" s="48"/>
      <c r="G22" s="48"/>
      <c r="H22" s="48"/>
    </row>
    <row r="23" spans="1:8" ht="36.950000000000003" customHeight="1" x14ac:dyDescent="0.25">
      <c r="A23" s="6" t="s">
        <v>650</v>
      </c>
      <c r="B23" s="54" t="s">
        <v>681</v>
      </c>
      <c r="C23" s="48"/>
      <c r="D23" s="48"/>
      <c r="E23" s="48"/>
      <c r="F23" s="48"/>
      <c r="G23" s="48"/>
      <c r="H23" s="48"/>
    </row>
    <row r="24" spans="1:8" ht="36.950000000000003" customHeight="1" x14ac:dyDescent="0.25">
      <c r="A24" s="6" t="s">
        <v>651</v>
      </c>
      <c r="B24" s="54" t="s">
        <v>682</v>
      </c>
      <c r="C24" s="48"/>
      <c r="D24" s="48"/>
      <c r="E24" s="48"/>
      <c r="F24" s="48"/>
      <c r="G24" s="48"/>
      <c r="H24" s="48"/>
    </row>
    <row r="26" spans="1:8" ht="24" customHeight="1" x14ac:dyDescent="0.25">
      <c r="A26" s="40" t="s">
        <v>652</v>
      </c>
      <c r="B26" s="38"/>
      <c r="C26" s="38"/>
      <c r="D26" s="38"/>
      <c r="E26" s="38"/>
      <c r="F26" s="38"/>
      <c r="G26" s="38"/>
      <c r="H26" s="38"/>
    </row>
    <row r="27" spans="1:8" ht="36.950000000000003" customHeight="1" x14ac:dyDescent="0.25">
      <c r="A27" s="6" t="s">
        <v>653</v>
      </c>
      <c r="B27" s="54" t="s">
        <v>268</v>
      </c>
      <c r="C27" s="48"/>
      <c r="D27" s="48"/>
      <c r="E27" s="48"/>
      <c r="F27" s="48"/>
      <c r="G27" s="48"/>
      <c r="H27" s="48"/>
    </row>
    <row r="28" spans="1:8" ht="36.950000000000003" customHeight="1" x14ac:dyDescent="0.25">
      <c r="A28" s="6" t="s">
        <v>654</v>
      </c>
      <c r="B28" s="54" t="s">
        <v>683</v>
      </c>
      <c r="C28" s="48"/>
      <c r="D28" s="48"/>
      <c r="E28" s="48"/>
      <c r="F28" s="48"/>
      <c r="G28" s="48"/>
      <c r="H28" s="48"/>
    </row>
    <row r="29" spans="1:8" ht="36.950000000000003" customHeight="1" x14ac:dyDescent="0.25">
      <c r="A29" s="6" t="s">
        <v>655</v>
      </c>
      <c r="B29" s="54" t="s">
        <v>684</v>
      </c>
      <c r="C29" s="48"/>
      <c r="D29" s="48"/>
      <c r="E29" s="48"/>
      <c r="F29" s="48"/>
      <c r="G29" s="48"/>
      <c r="H29" s="48"/>
    </row>
    <row r="30" spans="1:8" ht="36.950000000000003" customHeight="1" x14ac:dyDescent="0.25">
      <c r="A30" s="6" t="s">
        <v>656</v>
      </c>
      <c r="B30" s="54" t="s">
        <v>685</v>
      </c>
      <c r="C30" s="48"/>
      <c r="D30" s="48"/>
      <c r="E30" s="48"/>
      <c r="F30" s="48"/>
      <c r="G30" s="48"/>
      <c r="H30" s="48"/>
    </row>
    <row r="31" spans="1:8" ht="36.950000000000003" customHeight="1" x14ac:dyDescent="0.25">
      <c r="A31" s="6" t="s">
        <v>657</v>
      </c>
      <c r="B31" s="54" t="s">
        <v>686</v>
      </c>
      <c r="C31" s="48"/>
      <c r="D31" s="48"/>
      <c r="E31" s="48"/>
      <c r="F31" s="48"/>
      <c r="G31" s="48"/>
      <c r="H31" s="48"/>
    </row>
    <row r="32" spans="1:8" ht="36.950000000000003" customHeight="1" x14ac:dyDescent="0.25">
      <c r="A32" s="6" t="s">
        <v>658</v>
      </c>
      <c r="B32" s="54" t="s">
        <v>687</v>
      </c>
      <c r="C32" s="48"/>
      <c r="D32" s="48"/>
      <c r="E32" s="48"/>
      <c r="F32" s="48"/>
      <c r="G32" s="48"/>
      <c r="H32" s="48"/>
    </row>
    <row r="33" spans="1:8" ht="36.950000000000003" customHeight="1" x14ac:dyDescent="0.25">
      <c r="A33" s="6" t="s">
        <v>659</v>
      </c>
      <c r="B33" s="54" t="s">
        <v>688</v>
      </c>
      <c r="C33" s="48"/>
      <c r="D33" s="48"/>
      <c r="E33" s="48"/>
      <c r="F33" s="48"/>
      <c r="G33" s="48"/>
      <c r="H33" s="48"/>
    </row>
    <row r="35" spans="1:8" ht="24" customHeight="1" x14ac:dyDescent="0.25">
      <c r="A35" s="53" t="s">
        <v>660</v>
      </c>
      <c r="B35" s="38"/>
      <c r="C35" s="38"/>
      <c r="D35" s="38"/>
      <c r="E35" s="38"/>
      <c r="F35" s="38"/>
      <c r="G35" s="38"/>
      <c r="H35" s="38"/>
    </row>
    <row r="36" spans="1:8" ht="36.950000000000003" customHeight="1" x14ac:dyDescent="0.25">
      <c r="A36" s="6" t="s">
        <v>661</v>
      </c>
      <c r="B36" s="54" t="s">
        <v>689</v>
      </c>
      <c r="C36" s="48"/>
      <c r="D36" s="48"/>
      <c r="E36" s="48"/>
      <c r="F36" s="48"/>
      <c r="G36" s="48"/>
      <c r="H36" s="48"/>
    </row>
    <row r="37" spans="1:8" ht="36.950000000000003" customHeight="1" x14ac:dyDescent="0.25">
      <c r="A37" s="6" t="s">
        <v>662</v>
      </c>
      <c r="B37" s="54" t="s">
        <v>690</v>
      </c>
      <c r="C37" s="48"/>
      <c r="D37" s="48"/>
      <c r="E37" s="48"/>
      <c r="F37" s="48"/>
      <c r="G37" s="48"/>
      <c r="H37" s="48"/>
    </row>
    <row r="38" spans="1:8" ht="36.950000000000003" customHeight="1" x14ac:dyDescent="0.25">
      <c r="A38" s="6" t="s">
        <v>663</v>
      </c>
      <c r="B38" s="54" t="s">
        <v>691</v>
      </c>
      <c r="C38" s="48"/>
      <c r="D38" s="48"/>
      <c r="E38" s="48"/>
      <c r="F38" s="48"/>
      <c r="G38" s="48"/>
      <c r="H38" s="48"/>
    </row>
    <row r="39" spans="1:8" ht="36.950000000000003" customHeight="1" x14ac:dyDescent="0.25">
      <c r="A39" s="6" t="s">
        <v>664</v>
      </c>
      <c r="B39" s="54" t="s">
        <v>692</v>
      </c>
      <c r="C39" s="48"/>
      <c r="D39" s="48"/>
      <c r="E39" s="48"/>
      <c r="F39" s="48"/>
      <c r="G39" s="48"/>
      <c r="H39" s="48"/>
    </row>
    <row r="40" spans="1:8" ht="36.950000000000003" customHeight="1" x14ac:dyDescent="0.25">
      <c r="A40" s="6" t="s">
        <v>665</v>
      </c>
      <c r="B40" s="54" t="s">
        <v>693</v>
      </c>
      <c r="C40" s="48"/>
      <c r="D40" s="48"/>
      <c r="E40" s="48"/>
      <c r="F40" s="48"/>
      <c r="G40" s="48"/>
      <c r="H40" s="48"/>
    </row>
    <row r="41" spans="1:8" ht="36.950000000000003" customHeight="1" x14ac:dyDescent="0.25">
      <c r="A41" s="6" t="s">
        <v>666</v>
      </c>
      <c r="B41" s="54" t="s">
        <v>694</v>
      </c>
      <c r="C41" s="48"/>
      <c r="D41" s="48"/>
      <c r="E41" s="48"/>
      <c r="F41" s="48"/>
      <c r="G41" s="48"/>
      <c r="H41" s="48"/>
    </row>
    <row r="42" spans="1:8" ht="36.950000000000003" customHeight="1" x14ac:dyDescent="0.25">
      <c r="A42" s="6" t="s">
        <v>155</v>
      </c>
      <c r="B42" s="54" t="s">
        <v>695</v>
      </c>
      <c r="C42" s="48"/>
      <c r="D42" s="48"/>
      <c r="E42" s="48"/>
      <c r="F42" s="48"/>
      <c r="G42" s="48"/>
      <c r="H42" s="48"/>
    </row>
    <row r="43" spans="1:8" ht="36.950000000000003" customHeight="1" x14ac:dyDescent="0.25">
      <c r="A43" s="6" t="s">
        <v>667</v>
      </c>
      <c r="B43" s="54" t="s">
        <v>696</v>
      </c>
      <c r="C43" s="48"/>
      <c r="D43" s="48"/>
      <c r="E43" s="48"/>
      <c r="F43" s="48"/>
      <c r="G43" s="48"/>
      <c r="H43" s="48"/>
    </row>
  </sheetData>
  <mergeCells count="37">
    <mergeCell ref="B43:H43"/>
    <mergeCell ref="B12:H12"/>
    <mergeCell ref="B39:H39"/>
    <mergeCell ref="A5:H5"/>
    <mergeCell ref="B42:H42"/>
    <mergeCell ref="B11:H11"/>
    <mergeCell ref="B23:H23"/>
    <mergeCell ref="B8:H8"/>
    <mergeCell ref="B14:H14"/>
    <mergeCell ref="A35:H35"/>
    <mergeCell ref="B13:H13"/>
    <mergeCell ref="A10:H10"/>
    <mergeCell ref="B38:H38"/>
    <mergeCell ref="B29:H29"/>
    <mergeCell ref="B19:H19"/>
    <mergeCell ref="B37:H37"/>
    <mergeCell ref="A1:H1"/>
    <mergeCell ref="B20:H20"/>
    <mergeCell ref="B36:H36"/>
    <mergeCell ref="B32:H32"/>
    <mergeCell ref="B41:H41"/>
    <mergeCell ref="B16:H16"/>
    <mergeCell ref="B7:H7"/>
    <mergeCell ref="B31:H31"/>
    <mergeCell ref="A18:H18"/>
    <mergeCell ref="B22:H22"/>
    <mergeCell ref="A26:H26"/>
    <mergeCell ref="B27:H27"/>
    <mergeCell ref="B21:H21"/>
    <mergeCell ref="A2:H2"/>
    <mergeCell ref="B28:H28"/>
    <mergeCell ref="B40:H40"/>
    <mergeCell ref="B6:H6"/>
    <mergeCell ref="B24:H24"/>
    <mergeCell ref="B30:H30"/>
    <mergeCell ref="B15:H15"/>
    <mergeCell ref="B33:H33"/>
  </mergeCells>
  <hyperlinks>
    <hyperlink ref="H3" location="'09_Piloto'!A1" display="← Volver a la práctica" xr:uid="{00000000-0004-0000-1300-000000000000}"/>
  </hyperlinks>
  <pageMargins left="0.25" right="0.25" top="0.5" bottom="0.5" header="0.5" footer="0.5"/>
  <pageSetup fitToHeight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182B4A"/>
    <pageSetUpPr fitToPage="1"/>
  </sheetPr>
  <dimension ref="A1:H27"/>
  <sheetViews>
    <sheetView showGridLines="0" zoomScale="85"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1" width="10" customWidth="1"/>
    <col min="2" max="2" width="35" customWidth="1"/>
    <col min="3" max="3" width="24" customWidth="1"/>
    <col min="4" max="4" width="18" customWidth="1"/>
    <col min="5" max="5" width="31" customWidth="1"/>
    <col min="6" max="6" width="20" customWidth="1"/>
    <col min="7" max="7" width="22" customWidth="1"/>
    <col min="8" max="8" width="28" customWidth="1"/>
  </cols>
  <sheetData>
    <row r="1" spans="1:8" ht="33.950000000000003" customHeight="1" x14ac:dyDescent="0.25">
      <c r="A1" s="37" t="s">
        <v>697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698</v>
      </c>
      <c r="B2" s="38"/>
      <c r="C2" s="38"/>
      <c r="D2" s="38"/>
      <c r="E2" s="38"/>
      <c r="F2" s="38"/>
      <c r="G2" s="38"/>
      <c r="H2" s="38"/>
    </row>
    <row r="3" spans="1:8" x14ac:dyDescent="0.25">
      <c r="A3" s="49" t="s">
        <v>117</v>
      </c>
      <c r="B3" s="38"/>
      <c r="F3" s="33" t="s">
        <v>118</v>
      </c>
      <c r="G3" s="33" t="s">
        <v>119</v>
      </c>
      <c r="H3" s="33" t="s">
        <v>699</v>
      </c>
    </row>
    <row r="5" spans="1:8" ht="32.1" customHeight="1" x14ac:dyDescent="0.25">
      <c r="A5" s="17" t="s">
        <v>700</v>
      </c>
      <c r="B5" s="17" t="s">
        <v>701</v>
      </c>
      <c r="C5" s="17" t="s">
        <v>76</v>
      </c>
      <c r="D5" s="17" t="s">
        <v>290</v>
      </c>
      <c r="E5" s="17" t="s">
        <v>702</v>
      </c>
      <c r="F5" s="17" t="s">
        <v>288</v>
      </c>
      <c r="G5" s="17" t="s">
        <v>703</v>
      </c>
      <c r="H5" s="17" t="s">
        <v>79</v>
      </c>
    </row>
    <row r="6" spans="1:8" ht="45" customHeight="1" x14ac:dyDescent="0.25">
      <c r="A6" s="7"/>
      <c r="B6" s="7"/>
      <c r="C6" s="7"/>
      <c r="D6" s="7"/>
      <c r="E6" s="7"/>
      <c r="F6" s="7"/>
      <c r="G6" s="7"/>
      <c r="H6" s="7"/>
    </row>
    <row r="7" spans="1:8" ht="45" customHeight="1" x14ac:dyDescent="0.25">
      <c r="A7" s="7"/>
      <c r="B7" s="7"/>
      <c r="C7" s="7"/>
      <c r="D7" s="7"/>
      <c r="E7" s="7"/>
      <c r="F7" s="7"/>
      <c r="G7" s="7"/>
      <c r="H7" s="7"/>
    </row>
    <row r="8" spans="1:8" ht="45" customHeight="1" x14ac:dyDescent="0.25">
      <c r="A8" s="7"/>
      <c r="B8" s="7"/>
      <c r="C8" s="7"/>
      <c r="D8" s="7"/>
      <c r="E8" s="7"/>
      <c r="F8" s="7"/>
      <c r="G8" s="7"/>
      <c r="H8" s="7"/>
    </row>
    <row r="9" spans="1:8" ht="45" customHeight="1" x14ac:dyDescent="0.25">
      <c r="A9" s="7"/>
      <c r="B9" s="7"/>
      <c r="C9" s="7"/>
      <c r="D9" s="7"/>
      <c r="E9" s="7"/>
      <c r="F9" s="7"/>
      <c r="G9" s="7"/>
      <c r="H9" s="7"/>
    </row>
    <row r="10" spans="1:8" ht="45" customHeight="1" x14ac:dyDescent="0.25">
      <c r="A10" s="7"/>
      <c r="B10" s="7"/>
      <c r="C10" s="7"/>
      <c r="D10" s="7"/>
      <c r="E10" s="7"/>
      <c r="F10" s="7"/>
      <c r="G10" s="7"/>
      <c r="H10" s="7"/>
    </row>
    <row r="11" spans="1:8" ht="45" customHeight="1" x14ac:dyDescent="0.25">
      <c r="A11" s="7"/>
      <c r="B11" s="7"/>
      <c r="C11" s="7"/>
      <c r="D11" s="7"/>
      <c r="E11" s="7"/>
      <c r="F11" s="7"/>
      <c r="G11" s="7"/>
      <c r="H11" s="7"/>
    </row>
    <row r="12" spans="1:8" ht="45" customHeight="1" x14ac:dyDescent="0.25">
      <c r="A12" s="7"/>
      <c r="B12" s="7"/>
      <c r="C12" s="7"/>
      <c r="D12" s="7"/>
      <c r="E12" s="7"/>
      <c r="F12" s="7"/>
      <c r="G12" s="7"/>
      <c r="H12" s="7"/>
    </row>
    <row r="13" spans="1:8" ht="45" customHeight="1" x14ac:dyDescent="0.25">
      <c r="A13" s="7"/>
      <c r="B13" s="7"/>
      <c r="C13" s="7"/>
      <c r="D13" s="7"/>
      <c r="E13" s="7"/>
      <c r="F13" s="7"/>
      <c r="G13" s="7"/>
      <c r="H13" s="7"/>
    </row>
    <row r="14" spans="1:8" ht="45" customHeight="1" x14ac:dyDescent="0.25">
      <c r="A14" s="7"/>
      <c r="B14" s="7"/>
      <c r="C14" s="7"/>
      <c r="D14" s="7"/>
      <c r="E14" s="7"/>
      <c r="F14" s="7"/>
      <c r="G14" s="7"/>
      <c r="H14" s="7"/>
    </row>
    <row r="15" spans="1:8" ht="45" customHeight="1" x14ac:dyDescent="0.25">
      <c r="A15" s="7"/>
      <c r="B15" s="7"/>
      <c r="C15" s="7"/>
      <c r="D15" s="7"/>
      <c r="E15" s="7"/>
      <c r="F15" s="7"/>
      <c r="G15" s="7"/>
      <c r="H15" s="7"/>
    </row>
    <row r="16" spans="1:8" ht="45" customHeight="1" x14ac:dyDescent="0.25">
      <c r="A16" s="7"/>
      <c r="B16" s="7"/>
      <c r="C16" s="7"/>
      <c r="D16" s="7"/>
      <c r="E16" s="7"/>
      <c r="F16" s="7"/>
      <c r="G16" s="7"/>
      <c r="H16" s="7"/>
    </row>
    <row r="17" spans="1:8" ht="45" customHeight="1" x14ac:dyDescent="0.25">
      <c r="A17" s="7"/>
      <c r="B17" s="7"/>
      <c r="C17" s="7"/>
      <c r="D17" s="7"/>
      <c r="E17" s="7"/>
      <c r="F17" s="7"/>
      <c r="G17" s="7"/>
      <c r="H17" s="7"/>
    </row>
    <row r="18" spans="1:8" ht="45" customHeight="1" x14ac:dyDescent="0.25">
      <c r="A18" s="7"/>
      <c r="B18" s="7"/>
      <c r="C18" s="7"/>
      <c r="D18" s="7"/>
      <c r="E18" s="7"/>
      <c r="F18" s="7"/>
      <c r="G18" s="7"/>
      <c r="H18" s="7"/>
    </row>
    <row r="19" spans="1:8" ht="45" customHeight="1" x14ac:dyDescent="0.25">
      <c r="A19" s="7"/>
      <c r="B19" s="7"/>
      <c r="C19" s="7"/>
      <c r="D19" s="7"/>
      <c r="E19" s="7"/>
      <c r="F19" s="7"/>
      <c r="G19" s="7"/>
      <c r="H19" s="7"/>
    </row>
    <row r="20" spans="1:8" ht="45" customHeight="1" x14ac:dyDescent="0.25">
      <c r="A20" s="7"/>
      <c r="B20" s="7"/>
      <c r="C20" s="7"/>
      <c r="D20" s="7"/>
      <c r="E20" s="7"/>
      <c r="F20" s="7"/>
      <c r="G20" s="7"/>
      <c r="H20" s="7"/>
    </row>
    <row r="23" spans="1:8" ht="24" customHeight="1" x14ac:dyDescent="0.25">
      <c r="A23" s="53" t="s">
        <v>704</v>
      </c>
      <c r="B23" s="38"/>
      <c r="C23" s="38"/>
      <c r="D23" s="38"/>
      <c r="E23" s="38"/>
      <c r="F23" s="38"/>
      <c r="G23" s="38"/>
      <c r="H23" s="38"/>
    </row>
    <row r="24" spans="1:8" ht="32.1" customHeight="1" x14ac:dyDescent="0.25">
      <c r="A24" s="17" t="s">
        <v>705</v>
      </c>
      <c r="B24" s="17" t="s">
        <v>706</v>
      </c>
      <c r="C24" s="17" t="s">
        <v>76</v>
      </c>
      <c r="D24" s="17" t="s">
        <v>588</v>
      </c>
      <c r="E24" s="17" t="s">
        <v>383</v>
      </c>
      <c r="F24" s="17" t="s">
        <v>288</v>
      </c>
      <c r="G24" s="17" t="s">
        <v>707</v>
      </c>
      <c r="H24" s="17" t="s">
        <v>79</v>
      </c>
    </row>
    <row r="25" spans="1:8" ht="48" customHeight="1" x14ac:dyDescent="0.25">
      <c r="A25" s="7" t="s">
        <v>708</v>
      </c>
      <c r="B25" s="7"/>
      <c r="C25" s="7"/>
      <c r="D25" s="7"/>
      <c r="E25" s="7"/>
      <c r="F25" s="7"/>
      <c r="G25" s="7"/>
      <c r="H25" s="7"/>
    </row>
    <row r="26" spans="1:8" ht="48" customHeight="1" x14ac:dyDescent="0.25">
      <c r="A26" s="7" t="s">
        <v>709</v>
      </c>
      <c r="B26" s="7"/>
      <c r="C26" s="7"/>
      <c r="D26" s="7"/>
      <c r="E26" s="7"/>
      <c r="F26" s="7"/>
      <c r="G26" s="7"/>
      <c r="H26" s="7"/>
    </row>
    <row r="27" spans="1:8" ht="48" customHeight="1" x14ac:dyDescent="0.25">
      <c r="A27" s="7" t="s">
        <v>710</v>
      </c>
      <c r="B27" s="7"/>
      <c r="C27" s="7"/>
      <c r="D27" s="7"/>
      <c r="E27" s="7"/>
      <c r="F27" s="7"/>
      <c r="G27" s="7"/>
      <c r="H27" s="7"/>
    </row>
  </sheetData>
  <mergeCells count="4">
    <mergeCell ref="A23:H23"/>
    <mergeCell ref="A3:B3"/>
    <mergeCell ref="A2:H2"/>
    <mergeCell ref="A1:H1"/>
  </mergeCells>
  <dataValidations count="2">
    <dataValidation type="list" allowBlank="1" sqref="A6:A20" xr:uid="{00000000-0002-0000-1400-000000000000}">
      <formula1>"Días 1-30,Días 31-60,Días 61-90"</formula1>
    </dataValidation>
    <dataValidation type="list" allowBlank="1" sqref="F6:F20" xr:uid="{00000000-0002-0000-1400-000001000000}">
      <formula1>"No iniciado,En curso,Bloqueado,Completado,Descartado"</formula1>
    </dataValidation>
  </dataValidations>
  <hyperlinks>
    <hyperlink ref="F3" location="'10_Ejemplo_Roadmap'!A1" display="Ver el ejemplo →" xr:uid="{00000000-0004-0000-1400-000000000000}"/>
    <hyperlink ref="G3" location="'Panel'!A1" display="Panel" xr:uid="{00000000-0004-0000-1400-000001000000}"/>
    <hyperlink ref="H3" location="'Panel'!A1" display="Ir al panel →" xr:uid="{00000000-0004-0000-1400-000002000000}"/>
  </hyperlinks>
  <pageMargins left="0.25" right="0.25" top="0.5" bottom="0.5" header="0.5" footer="0.5"/>
  <pageSetup fitToHeight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4B9E66"/>
    <pageSetUpPr fitToPage="1"/>
  </sheetPr>
  <dimension ref="A1:H27"/>
  <sheetViews>
    <sheetView showGridLines="0" zoomScale="85" workbookViewId="0">
      <pane ySplit="5" topLeftCell="A6" activePane="bottomLeft" state="frozen"/>
      <selection pane="bottomLeft" activeCell="B6" sqref="B6"/>
    </sheetView>
  </sheetViews>
  <sheetFormatPr baseColWidth="10" defaultColWidth="9.140625" defaultRowHeight="15" x14ac:dyDescent="0.25"/>
  <cols>
    <col min="1" max="1" width="10" customWidth="1"/>
    <col min="2" max="2" width="35" customWidth="1"/>
    <col min="3" max="3" width="24" customWidth="1"/>
    <col min="4" max="4" width="18" customWidth="1"/>
    <col min="5" max="5" width="31" customWidth="1"/>
    <col min="6" max="6" width="20" customWidth="1"/>
    <col min="7" max="7" width="22" customWidth="1"/>
    <col min="8" max="8" width="28" customWidth="1"/>
  </cols>
  <sheetData>
    <row r="1" spans="1:8" ht="33.950000000000003" customHeight="1" x14ac:dyDescent="0.25">
      <c r="A1" s="37" t="s">
        <v>711</v>
      </c>
      <c r="B1" s="38"/>
      <c r="C1" s="38"/>
      <c r="D1" s="38"/>
      <c r="E1" s="38"/>
      <c r="F1" s="38"/>
      <c r="G1" s="38"/>
      <c r="H1" s="38"/>
    </row>
    <row r="2" spans="1:8" ht="30" customHeight="1" x14ac:dyDescent="0.25">
      <c r="A2" s="39" t="s">
        <v>258</v>
      </c>
      <c r="B2" s="38"/>
      <c r="C2" s="38"/>
      <c r="D2" s="38"/>
      <c r="E2" s="38"/>
      <c r="F2" s="38"/>
      <c r="G2" s="38"/>
      <c r="H2" s="38"/>
    </row>
    <row r="3" spans="1:8" x14ac:dyDescent="0.25">
      <c r="H3" s="33" t="s">
        <v>168</v>
      </c>
    </row>
    <row r="5" spans="1:8" ht="32.1" customHeight="1" x14ac:dyDescent="0.25">
      <c r="A5" s="17" t="s">
        <v>700</v>
      </c>
      <c r="B5" s="17" t="s">
        <v>701</v>
      </c>
      <c r="C5" s="17" t="s">
        <v>76</v>
      </c>
      <c r="D5" s="17" t="s">
        <v>290</v>
      </c>
      <c r="E5" s="17" t="s">
        <v>702</v>
      </c>
      <c r="F5" s="17" t="s">
        <v>288</v>
      </c>
      <c r="G5" s="17" t="s">
        <v>703</v>
      </c>
      <c r="H5" s="17" t="s">
        <v>79</v>
      </c>
    </row>
    <row r="6" spans="1:8" ht="45" customHeight="1" x14ac:dyDescent="0.25">
      <c r="A6" s="8" t="s">
        <v>712</v>
      </c>
      <c r="B6" s="8" t="s">
        <v>713</v>
      </c>
      <c r="C6" s="8" t="s">
        <v>208</v>
      </c>
      <c r="D6" s="8" t="s">
        <v>714</v>
      </c>
      <c r="E6" s="8" t="s">
        <v>715</v>
      </c>
      <c r="F6" s="8" t="s">
        <v>716</v>
      </c>
      <c r="G6" s="8"/>
      <c r="H6" s="8"/>
    </row>
    <row r="7" spans="1:8" ht="45" customHeight="1" x14ac:dyDescent="0.25">
      <c r="A7" s="8" t="s">
        <v>712</v>
      </c>
      <c r="B7" s="8" t="s">
        <v>717</v>
      </c>
      <c r="C7" s="8" t="s">
        <v>718</v>
      </c>
      <c r="D7" s="8" t="s">
        <v>719</v>
      </c>
      <c r="E7" s="8" t="s">
        <v>720</v>
      </c>
      <c r="F7" s="8" t="s">
        <v>716</v>
      </c>
      <c r="G7" s="8" t="s">
        <v>182</v>
      </c>
      <c r="H7" s="8"/>
    </row>
    <row r="8" spans="1:8" ht="45" customHeight="1" x14ac:dyDescent="0.25">
      <c r="A8" s="8" t="s">
        <v>712</v>
      </c>
      <c r="B8" s="8" t="s">
        <v>721</v>
      </c>
      <c r="C8" s="8" t="s">
        <v>182</v>
      </c>
      <c r="D8" s="8" t="s">
        <v>708</v>
      </c>
      <c r="E8" s="8" t="s">
        <v>722</v>
      </c>
      <c r="F8" s="8" t="s">
        <v>716</v>
      </c>
      <c r="G8" s="8" t="s">
        <v>723</v>
      </c>
      <c r="H8" s="8"/>
    </row>
    <row r="9" spans="1:8" ht="45" customHeight="1" x14ac:dyDescent="0.25">
      <c r="A9" s="8" t="s">
        <v>724</v>
      </c>
      <c r="B9" s="8" t="s">
        <v>725</v>
      </c>
      <c r="C9" s="8" t="s">
        <v>726</v>
      </c>
      <c r="D9" s="8" t="s">
        <v>727</v>
      </c>
      <c r="E9" s="8" t="s">
        <v>728</v>
      </c>
      <c r="F9" s="8" t="s">
        <v>716</v>
      </c>
      <c r="G9" s="8" t="s">
        <v>368</v>
      </c>
      <c r="H9" s="8"/>
    </row>
    <row r="10" spans="1:8" ht="45" customHeight="1" x14ac:dyDescent="0.25">
      <c r="A10" s="8" t="s">
        <v>724</v>
      </c>
      <c r="B10" s="8" t="s">
        <v>729</v>
      </c>
      <c r="C10" s="8" t="s">
        <v>269</v>
      </c>
      <c r="D10" s="8" t="s">
        <v>730</v>
      </c>
      <c r="E10" s="8" t="s">
        <v>731</v>
      </c>
      <c r="F10" s="8" t="s">
        <v>716</v>
      </c>
      <c r="G10" s="8" t="s">
        <v>732</v>
      </c>
      <c r="H10" s="8"/>
    </row>
    <row r="11" spans="1:8" ht="45" customHeight="1" x14ac:dyDescent="0.25">
      <c r="A11" s="8" t="s">
        <v>724</v>
      </c>
      <c r="B11" s="8" t="s">
        <v>733</v>
      </c>
      <c r="C11" s="8" t="s">
        <v>182</v>
      </c>
      <c r="D11" s="8" t="s">
        <v>709</v>
      </c>
      <c r="E11" s="8" t="s">
        <v>734</v>
      </c>
      <c r="F11" s="8" t="s">
        <v>716</v>
      </c>
      <c r="G11" s="8" t="s">
        <v>735</v>
      </c>
      <c r="H11" s="8"/>
    </row>
    <row r="12" spans="1:8" ht="45" customHeight="1" x14ac:dyDescent="0.25">
      <c r="A12" s="8" t="s">
        <v>736</v>
      </c>
      <c r="B12" s="8" t="s">
        <v>737</v>
      </c>
      <c r="C12" s="8" t="s">
        <v>738</v>
      </c>
      <c r="D12" s="8" t="s">
        <v>739</v>
      </c>
      <c r="E12" s="8" t="s">
        <v>740</v>
      </c>
      <c r="F12" s="8" t="s">
        <v>716</v>
      </c>
      <c r="G12" s="8" t="s">
        <v>741</v>
      </c>
      <c r="H12" s="8"/>
    </row>
    <row r="13" spans="1:8" ht="45" customHeight="1" x14ac:dyDescent="0.25">
      <c r="A13" s="8" t="s">
        <v>736</v>
      </c>
      <c r="B13" s="8" t="s">
        <v>742</v>
      </c>
      <c r="C13" s="8" t="s">
        <v>743</v>
      </c>
      <c r="D13" s="8" t="s">
        <v>744</v>
      </c>
      <c r="E13" s="8" t="s">
        <v>745</v>
      </c>
      <c r="F13" s="8" t="s">
        <v>716</v>
      </c>
      <c r="G13" s="8" t="s">
        <v>644</v>
      </c>
      <c r="H13" s="8"/>
    </row>
    <row r="14" spans="1:8" ht="45" customHeight="1" x14ac:dyDescent="0.25">
      <c r="A14" s="8" t="s">
        <v>736</v>
      </c>
      <c r="B14" s="8" t="s">
        <v>746</v>
      </c>
      <c r="C14" s="8" t="s">
        <v>182</v>
      </c>
      <c r="D14" s="8" t="s">
        <v>710</v>
      </c>
      <c r="E14" s="8" t="s">
        <v>747</v>
      </c>
      <c r="F14" s="8" t="s">
        <v>716</v>
      </c>
      <c r="G14" s="8" t="s">
        <v>748</v>
      </c>
      <c r="H14" s="8"/>
    </row>
    <row r="15" spans="1:8" ht="45" customHeight="1" x14ac:dyDescent="0.25">
      <c r="A15" s="8"/>
      <c r="B15" s="8"/>
      <c r="C15" s="8"/>
      <c r="D15" s="8"/>
      <c r="E15" s="8"/>
      <c r="F15" s="8"/>
      <c r="G15" s="8"/>
      <c r="H15" s="8"/>
    </row>
    <row r="16" spans="1:8" ht="45" customHeight="1" x14ac:dyDescent="0.25">
      <c r="A16" s="8"/>
      <c r="B16" s="8"/>
      <c r="C16" s="8"/>
      <c r="D16" s="8"/>
      <c r="E16" s="8"/>
      <c r="F16" s="8"/>
      <c r="G16" s="8"/>
      <c r="H16" s="8"/>
    </row>
    <row r="17" spans="1:8" ht="45" customHeight="1" x14ac:dyDescent="0.25">
      <c r="A17" s="8"/>
      <c r="B17" s="8"/>
      <c r="C17" s="8"/>
      <c r="D17" s="8"/>
      <c r="E17" s="8"/>
      <c r="F17" s="8"/>
      <c r="G17" s="8"/>
      <c r="H17" s="8"/>
    </row>
    <row r="18" spans="1:8" ht="45" customHeight="1" x14ac:dyDescent="0.25">
      <c r="A18" s="8"/>
      <c r="B18" s="8"/>
      <c r="C18" s="8"/>
      <c r="D18" s="8"/>
      <c r="E18" s="8"/>
      <c r="F18" s="8"/>
      <c r="G18" s="8"/>
      <c r="H18" s="8"/>
    </row>
    <row r="19" spans="1:8" ht="45" customHeight="1" x14ac:dyDescent="0.25">
      <c r="A19" s="8"/>
      <c r="B19" s="8"/>
      <c r="C19" s="8"/>
      <c r="D19" s="8"/>
      <c r="E19" s="8"/>
      <c r="F19" s="8"/>
      <c r="G19" s="8"/>
      <c r="H19" s="8"/>
    </row>
    <row r="20" spans="1:8" ht="45" customHeight="1" x14ac:dyDescent="0.25">
      <c r="A20" s="8"/>
      <c r="B20" s="8"/>
      <c r="C20" s="8"/>
      <c r="D20" s="8"/>
      <c r="E20" s="8"/>
      <c r="F20" s="8"/>
      <c r="G20" s="8"/>
      <c r="H20" s="8"/>
    </row>
    <row r="23" spans="1:8" ht="24" customHeight="1" x14ac:dyDescent="0.25">
      <c r="A23" s="53" t="s">
        <v>704</v>
      </c>
      <c r="B23" s="38"/>
      <c r="C23" s="38"/>
      <c r="D23" s="38"/>
      <c r="E23" s="38"/>
      <c r="F23" s="38"/>
      <c r="G23" s="38"/>
      <c r="H23" s="38"/>
    </row>
    <row r="24" spans="1:8" ht="32.1" customHeight="1" x14ac:dyDescent="0.25">
      <c r="A24" s="17" t="s">
        <v>705</v>
      </c>
      <c r="B24" s="17" t="s">
        <v>706</v>
      </c>
      <c r="C24" s="17" t="s">
        <v>76</v>
      </c>
      <c r="D24" s="17" t="s">
        <v>588</v>
      </c>
      <c r="E24" s="17" t="s">
        <v>383</v>
      </c>
      <c r="F24" s="17" t="s">
        <v>288</v>
      </c>
      <c r="G24" s="17" t="s">
        <v>707</v>
      </c>
      <c r="H24" s="17" t="s">
        <v>79</v>
      </c>
    </row>
    <row r="25" spans="1:8" ht="48" customHeight="1" x14ac:dyDescent="0.25">
      <c r="A25" s="8" t="s">
        <v>708</v>
      </c>
      <c r="B25" s="8" t="s">
        <v>749</v>
      </c>
      <c r="C25" s="8" t="s">
        <v>750</v>
      </c>
      <c r="D25" s="8" t="s">
        <v>751</v>
      </c>
      <c r="E25" s="8" t="s">
        <v>752</v>
      </c>
      <c r="F25" s="8"/>
      <c r="G25" s="8"/>
      <c r="H25" s="8"/>
    </row>
    <row r="26" spans="1:8" ht="48" customHeight="1" x14ac:dyDescent="0.25">
      <c r="A26" s="8" t="s">
        <v>709</v>
      </c>
      <c r="B26" s="8" t="s">
        <v>753</v>
      </c>
      <c r="C26" s="8" t="s">
        <v>754</v>
      </c>
      <c r="D26" s="8" t="s">
        <v>755</v>
      </c>
      <c r="E26" s="8" t="s">
        <v>756</v>
      </c>
      <c r="F26" s="8"/>
      <c r="G26" s="8"/>
      <c r="H26" s="8"/>
    </row>
    <row r="27" spans="1:8" ht="48" customHeight="1" x14ac:dyDescent="0.25">
      <c r="A27" s="8" t="s">
        <v>710</v>
      </c>
      <c r="B27" s="8" t="s">
        <v>757</v>
      </c>
      <c r="C27" s="8" t="s">
        <v>215</v>
      </c>
      <c r="D27" s="8" t="s">
        <v>758</v>
      </c>
      <c r="E27" s="8" t="s">
        <v>759</v>
      </c>
      <c r="F27" s="8"/>
      <c r="G27" s="8"/>
      <c r="H27" s="8"/>
    </row>
  </sheetData>
  <mergeCells count="3">
    <mergeCell ref="A23:H23"/>
    <mergeCell ref="A2:H2"/>
    <mergeCell ref="A1:H1"/>
  </mergeCells>
  <hyperlinks>
    <hyperlink ref="H3" location="'10_Roadmap_90d'!A1" display="← Volver a la práctica" xr:uid="{00000000-0004-0000-1500-000000000000}"/>
  </hyperlinks>
  <pageMargins left="0.25" right="0.25" top="0.5" bottom="0.5" header="0.5" footer="0.5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00_Guia</vt:lpstr>
      <vt:lpstr>Panel</vt:lpstr>
      <vt:lpstr>01_Empresa</vt:lpstr>
      <vt:lpstr>01_Ejemplo_Empresa</vt:lpstr>
      <vt:lpstr>02_Comite</vt:lpstr>
      <vt:lpstr>02_Ejemplo_Comite</vt:lpstr>
      <vt:lpstr>03_Reglas</vt:lpstr>
      <vt:lpstr>03_Ejemplo_Reglas</vt:lpstr>
      <vt:lpstr>04_Inventario</vt:lpstr>
      <vt:lpstr>04_Ejemplo_Inventario</vt:lpstr>
      <vt:lpstr>05_Datos_Riesgos</vt:lpstr>
      <vt:lpstr>05_Ejemplo_Datos</vt:lpstr>
      <vt:lpstr>06_Priorizacion</vt:lpstr>
      <vt:lpstr>06_Ejemplo_Priorizacion</vt:lpstr>
      <vt:lpstr>07_Proceso</vt:lpstr>
      <vt:lpstr>07_Ejemplo_Proceso</vt:lpstr>
      <vt:lpstr>08_Workflow</vt:lpstr>
      <vt:lpstr>08_Ejemplo_Workflow</vt:lpstr>
      <vt:lpstr>09_Piloto</vt:lpstr>
      <vt:lpstr>09_Ejemplo_Piloto</vt:lpstr>
      <vt:lpstr>10_Roadmap_90d</vt:lpstr>
      <vt:lpstr>10_Ejemplo_Roadmap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Eneko Cid</dc:creator>
  <cp:lastModifiedBy>Eneko Cid</cp:lastModifiedBy>
  <dcterms:created xsi:type="dcterms:W3CDTF">2026-09-20T11:09:34Z</dcterms:created>
  <dcterms:modified xsi:type="dcterms:W3CDTF">2026-10-24T07:00:21Z</dcterms:modified>
</cp:coreProperties>
</file>